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80" windowHeight="11820" activeTab="0"/>
  </bookViews>
  <sheets>
    <sheet name="3. In thong bao" sheetId="1" r:id="rId1"/>
  </sheets>
  <externalReferences>
    <externalReference r:id="rId4"/>
  </externalReferences>
  <definedNames>
    <definedName name="_xlnm._FilterDatabase" localSheetId="0" hidden="1">'3. In thong bao'!$B$4:$K$146</definedName>
  </definedNames>
  <calcPr fullCalcOnLoad="1"/>
</workbook>
</file>

<file path=xl/sharedStrings.xml><?xml version="1.0" encoding="utf-8"?>
<sst xmlns="http://schemas.openxmlformats.org/spreadsheetml/2006/main" count="1141" uniqueCount="605">
  <si>
    <t>ĐỀ CƯƠNG KHOA HỌC KỸ THUẬT CỦA NGÀNH NĂM 2020</t>
  </si>
  <si>
    <t>STT</t>
  </si>
  <si>
    <t>Mã ĐC</t>
  </si>
  <si>
    <t>Tên đề cương</t>
  </si>
  <si>
    <t>Đơn vị</t>
  </si>
  <si>
    <t>Nhóm thực hiện</t>
  </si>
  <si>
    <t>T/g TH</t>
  </si>
  <si>
    <t>Kinh phí</t>
  </si>
  <si>
    <t>Tổng hợp ý kến</t>
  </si>
  <si>
    <t>Điểm TB</t>
  </si>
  <si>
    <t>Xếp loại</t>
  </si>
  <si>
    <t>Ghi chú</t>
  </si>
  <si>
    <t>11.20.001</t>
  </si>
  <si>
    <t>Đánh giá chất lượng, vệ sinh an toàn thực phẩm các cơ sở sản xuất bún tại làng nghề Vân Cù, xã Hương Toàn, thị xã Hương Trà, tỉnh Thừa Thiên Huế năm 2020</t>
  </si>
  <si>
    <t>Chi cục an toàn vệ sinh thực phẩm</t>
  </si>
  <si>
    <t>Dương Xuân Hồng
  Huỳnh Kim Hoàng
 Nguyễn Thị Thủy
 Võ Đông Nhật
 Cao Thị Vân
 Võ Thị Bạch Nhạn
 Huỳnh Trường Ngọ
 Ngô Ngọc Tuấn
 Lương Văn Định</t>
  </si>
  <si>
    <t>2020</t>
  </si>
  <si>
    <t>Nội dung nghiên cứu: Đề xuất trong nội dung nghiên cứu cần tìm hiểu có mối liên quan giữa các chỉ tiêu chất lượng bún (E.Coli, Coliform, S.ảureus, Vi khuẩn ...) với người trực tiếp sản xuất (Kiến thức, trình độ học vấn...)</t>
  </si>
  <si>
    <t>Khá</t>
  </si>
  <si>
    <t/>
  </si>
  <si>
    <t>11.20.002</t>
  </si>
  <si>
    <t>“Thực trạng và giải pháp nâng cao năng lực quản lý an toàn thực phẩm các bữa ăn đông người tại 02 huyện Phong Điền và Phú Vang giai doạn 2019- 2020”</t>
  </si>
  <si>
    <t>Lê Viết Thận
  Trương Thị Lan Hương
 Lê Văn Quảng
 Đỗ Thị Kim Phương
 Trần Thị Hồng Vân</t>
  </si>
  <si>
    <t>Mục tiêu nghiên cứu: Mục tiêu chưa phù hợp với nội dung nghiên cứu của đề tài 
Mục tiêu 1: Cụ thể?
Mục tiêu 2: Đánh giá hiệu quả mô hình can thiệp? Tuy nhiên phương pháp nghiên cứu chưa nêu rõ làm thế nào để đánh giá?
Tính khoa học của phương pháp nghiên cứu: Cỡ mẫu chưa mang tính đại diện, chưa phù hợp với tên đề tài. Không có phụ lục phiếu phóng vấn các nhóm đối tượng nghiên cứu?
Nội dung nghiên cứu: chưa rõ ràng. Không có bộ câu hỏi, nên không rõ cơ sở để giải quyết các mục tiêu nghiên cứu, nhất là mục tiêu 2?
Tính cấp thiết của đề tài: Bổ sung một số nghiên cứu trong và ngoài nước về vấn đề nghiên cứu để tăng tính cấp thiết của đề tài
Thể thức trình bày: Thiếu TLTK, Thiếu PPV.
Phần tổng quan tài liệu chưa đảm bảo yêu cầu.</t>
  </si>
  <si>
    <t>Trung bình</t>
  </si>
  <si>
    <t>12.20.003</t>
  </si>
  <si>
    <t>Đánh giá tình hình sức khỏe và khả năng tiếp cận dịch vụ y tế của người cao tuổi tại các xã vùng biển, ven biển, đầm phá và cửa sông tỉnh Thừa Thiên Huế năm 2020</t>
  </si>
  <si>
    <t>Chi cục dân số KHHGĐ</t>
  </si>
  <si>
    <t>Nguyễn Văn Toàn
  Tôn Thất Chiểu
 Nguyễn Thị Phương Khuyến
 Lê Đức Hy
 Hoàng Thanh Phi
 Trần Thị Lệ Minh
 Nguyễn Thị Bạch Tuyết
 Nguyễn Anh Đức
 Trương Nguyễn Khánh Chi
 Nguyễn Anh Vũ
 Trương Thị Xuân Thy
 Võ Thị Bích
 Hoàng Thị Kim Cúc
 Nguyễn Thuỳ Dung
 Nguyễn Thị Hà
 Phan Thị Phúc
 Ngô Phước Tú
 Bạch Thị Thủy
 Lương Văn Định</t>
  </si>
  <si>
    <t>Tính cấp thiết của đề tài: Nên chọn tài liệu tham khảo 5 năm trở lại (từ 2015)
Tính khoa học của phương pháp nghiên cứu: Mỗi huyện có rất nhiều xã vùng biển, ven biển, đầm phá và cửa sông.
Vậy chọn đối tượng nghiên cứu tại các huyện như thế nào (câu nào tả cụ thể dựa vào nghiên cứu). Nên bổ sung thêm dịch vụ y tế tuyến xã, huyện và tỉnh (Trung ương ) qua số liệu thứ cấp.
Nội dung nghiên cứu: Tiêu chí đánh giá sức khỏe như thể nào? Tiêu chí đánh giá chất lượng cuộc sống như thế nào là rất kém/kém/trung bình/tốt/rất tốt? Chọn mẫu ngẫu nhiên, phân tầng theo tỷ lệ.
Thể thức trình bày: Viết tổng quan gọn lại theo thể thức yêu cầu</t>
  </si>
  <si>
    <t>Tốt</t>
  </si>
  <si>
    <t>12.20.004</t>
  </si>
  <si>
    <t>Khảo sát đánh giá nhận thức, thái độ, hành vi về các yếu tố nguy cơ cao ảnh hưởng đến thai nhi và trẻ sơ sinh của phụ nữ trong độ tuổi sinh đẻ vùng ven biển, đầm phá, vạn đò và cửa sông tỉnh Thừa Thiên Huế năm 2019</t>
  </si>
  <si>
    <t xml:space="preserve"> Trần Thị Lệ Minh
Nguyễn Văn Toàn
  Tôn Thất Chiểu
 Nguyễn Thị Phương Khuyến
 Phan Mậu Dưỡng
 Hoàng Thanh Phi
 Lê Đức Hy
 Nguyễn Thị Bạch Tuyết
 Nguyễn Anh Đức
 Trương Nguyễn Khánh Chi
 Nguyễn Anh Vũ
 Trương Thị Xuân Thy
 Võ Thị Bích
 Hoàng Thị Kim Cúc
 Nguyễn Thuỳ Dung
 Nguyễn Thị Hà
 Phan Thị Phúc
 Bạch Thị Thủy
 Ngô Phước Tú
 Lương Văn Định</t>
  </si>
  <si>
    <t>Tính cấp thiết của đề tài: Tên đề tài nên chọn 1 trong 2 cụm từ " khảo sát" hoặc "đánh giá". Dự phòng dị tật bẩm sinh là vấn đề quan trong trong chiến lược phát triển dân số hiện nay theo Nghị Quyết 21-NQ/TW, tác gải nên xác định mục đích, mục tiêu là các yếu tố nguy cơ gây dị tật bẩm simh ở thai nhi và sơ sinh
Tính mới và sáng tạo: Tác giả chưa cập nhật đầy đủ các nội dung trong nguyên nhân, kỹ thuật chẩn đoán và phương pháp dự phòng về dị tật bảm sinh để áp dung trong nghiên cứu này
Mục tiêu nghiên cứu: Mục tiêu 2: chưa rõ ràng
Tính khoa học của phương pháp nghiên cứu: Đối tượng nêu rõ: phụ nữ có chồng hay chưa có chồng. Nên đưa tiêu chuẩn chọn đối tượng nghiên cứu và đối tượng loại trừ. Tài liệu tham khảo còn thiếu và không phù hợp, đặc biệt các quy trình chuyên môn do Bộ Y tế ban hành trong dự phòng dị tật bẩm sinh.
Tác giả nên bổ sung vào nội dung nghiên cứu đầy đủ các nguyên nhân và phương pháp dự phòng dị tật bẩm sinh để nâng cao tính khoa học và tính áp dụng của đề tài.
Thể thức trình bày: Trình bày chưa đúng quy định của hội đồng KHKT</t>
  </si>
  <si>
    <t>27.20.005</t>
  </si>
  <si>
    <t xml:space="preserve">Đánh giá kết quả điều trị gãy xương đòn bằng phương pháp phẫu thuật kết hợp xương bằng nẹp vít tại bệnh viện Phú Lộc </t>
  </si>
  <si>
    <t>TTYT huyện Phú Lộc</t>
  </si>
  <si>
    <t>Trương Trần Bảo Châu
  Trương Trần Bảo Châu
 Trần Văn Chương
 Lê Viết Cường
 Phạm Văn Thắng
 Võ Thị Dạ Thảo
 Võ Thị Phương Thảo
 Võ Thị Cẩm Nhung
 Trần Thị Thảo Nguyên
 Huỳnh Văn Trung
 Nguyễn Thanh Hoà
 Đào Hữu Thanh
 Trần Thị Hương</t>
  </si>
  <si>
    <t>Mục tiêu nghiên cứu: Trong phần mục tiêu nghiên cứu tác giả đưa ra đánh giá kết quả sớm có khác với tên đề tài, nên chăng bỏ chữ sớm để phù hợp với tên của đề tài. Mục tiêu 2: đối với những bệnh nhân đã thực hiện phương pháp này trong những năm trước thì không có cơ sở để đánh giá (hồi cứu).
Tính cấp thiết của đề tài: Tính cấp thiết của đề tài không cao vì nội dung đề tài mang tính thực hiện thường quy tại các bệnh viện tuyến huyện.
Tính mới và sáng tạo: Không có tính mới và sáng tạo không cao, đây là phương pháp phẫu thuật đã được thực hiện và nghiên cứu ở nhiều đề tài khác
Tính khoa học của phương pháp nghiên cứu: Cần nêu rõ mẫu dự kiến. Tác giả còn thiếu đưa vào phiếu nghiên cứu để phân tích xem trong phiếu nghiên cứu cần đánh giá những vấn đề gì, có phù hợp với phương pháp nghiên cứu hay không để tăng sức thuyết phục. Chưa nêu cụ thể phương pháp nghiên cứu, phương pháp xử lý số liệu.
Nội dung nghiên cứu: Bệnh nhân được hồi cứu qua hồ sơ bệnh án nếu việc ghi nhận triệu chứng thực thể chưa đảm bảo tính khách quan.
Thể thức trình bày: Tổng quan quá dài, chưa tập trung vào các nội dung mà đề tài cần nghiên cứu , bố cục không hợp lý, tài liệu ít. Trình bày không đúng theo mẫu đề cương yêu cầu. Lỗi chính tả còn nhiều như: tang, vit, nhiểm, đày, tễ, cẩ...( do không đánh dấu số trang nên không chú thích được các lỗi ở trang nào), chưa có phụ lục chữ viết tắt trong khi trong đề cương có như : KHX, BN, DCP, IM... can lề và dấu cách giữa các dòng trong đề cương còn tùy tiện.</t>
  </si>
  <si>
    <t>27.20.006</t>
  </si>
  <si>
    <t>“Đánh giá tình trạng cận thị và các yếu tố liên quan cận thị ở học sinh trung học cơ sở huyện Phú Lộc, tỉnh Thừa Thiên Huế năm 2020”</t>
  </si>
  <si>
    <t>Nguyễn Đình Hùng
  Nguyễn Đình Hùng
 Võ Đại Thanh Trí
 Nguyễn Thị Ngọc Trai
 Lê Thị Hà Phương
 Lê Viết Phúc
 Nguyễn Thị Mơ
 Lê Thịnh Trị
 Đỗ Hữu Nghĩa
 Nguyễn Thị Ái Vân
 Huỳnh Trai
 Lê Thị Thúy Ngân
 Phạm Thị Kim Tuyến</t>
  </si>
  <si>
    <t>Tính mới và sáng tạo: đã có nhiều nghiên cứu trong cả nước cũng như ở Thừa Thiên Huế về vấn đề này trước đây
Mục tiêu nghiên cứu: Mục tiêu 2: Không cần thiết đề xuất vì đề xuất sẽ được đưa ra trong phần kiến nghị
Tính khoa học của phương pháp nghiên cứu: Về cỡ mẫu nghiên cứu ước tính tỷ lệ cận thị của học sinh huyện Phú Lộc p = 31% là tỷ lệ cận thị là chủ quan, dựa trên cơ sở nào? Nên lấy 01 tỷ lệ đã nghiên cứu trước đây, mẫu là 750 học sinh thực hiện trong 4 trường học đại diện cho các trường THCS ở Phú Lộc thì mỗi trường gồm 4 khối đó là 6,7,8,9 thì mỗi khối sẽ thực hiện bao nhiêu lớp ,cách tính từng lớp để đại diện cho mẫu... để có tính khoa học và thuyết phục hơn cần mô tả cụ thể hơn về phương pháp chọn mẫu đại diện, nếu không phải làm tất cả các trường mới có sức thuyết phục.
Khi đo cường độ chiếu sáng lớp học thì có máy đo để đem theo đo cho các lớp học không?
Nội dung nghiên cứu: Nội dung nghiên cứu ở mức độ khá
Tính ứng dụng: Tính ứng dụng chưa cao
Thể thức trình bày: Tài liệu tham khảo nên sắp xếp theo ABC tên tác giả. Còn nhiều lỗi chính tả như :Hiện tai, thưc trạng, chuyên tãi, tin cây...( do không đánh dấu số trang nên không thể chú thích ở trang số mấy), cỡ chữ không đồng nhất ( ở phần B đề cương nghiên cứu).</t>
  </si>
  <si>
    <t>27.20.007</t>
  </si>
  <si>
    <t>Nghiên cứu đặc điểm lâm sàng và điều trị phản vệ tại khoa Hồi sức – Cấp cứu, TTYT huyện Phú Lộc từ năm 2020 đến 2021</t>
  </si>
  <si>
    <t>Nguyễn Thị Bích Huyền
  Nguyễn Thị Bích Huyền
 Lê Viết Cường
 Trương Thị Minh Sang
 Huỳnh Trai
 Phan Thị Hoài Phương
 Trương Ngọc Bảo Nhi
 Nguyễn Thị Huê
 Đoàn Thị Hải Dương
 Dương Thị Ngọc Bích
 Huỳnh Văn Quý
 Nguyễn Thị Nhàn</t>
  </si>
  <si>
    <t>2020 - 2021</t>
  </si>
  <si>
    <t>Tính cấp thiết của đề tài: Tên đề tài ghi: trong 02 năm 2020-2021
Mục tiêu nghiên cứu: MT1: Nghiên cứu đặc điểm lâm sàng của các bệnh nhân phản vệ tại TTYT Phú Lộc trong 02 năm 2020-2021.
MT2: Đánh giá hiệu quả điều trị phản vệ theo Thông tư 51/2017/TT-BYT và tìm hiểu một số yếu liên quan.
Nội dung nghiên cứu: Tổng quan tài liệu bổ sung thêm
- Chẩn đoán mức độ phản vệ.
- Hướng dẫn xử trí cấp cứu phản vệ.
Thể thức trình bày: TLTK sắp xếp chưa đúng và đánh số tài liệu tham khao đã trích dẫn.</t>
  </si>
  <si>
    <t>27.20.008</t>
  </si>
  <si>
    <t>“MỘT SỐ YẾU TỐ LIÊN QUAN ĐẾN TỶ LỆ TIÊM CHỦNG ĐẦY ĐỦ, ĐÚNG LỊCH CÁC LOẠI VACCIN Ở TRẺ DƯỚI 1 TUỔI TẠI HUYỆN PHÚ LỘC NĂM 2020”</t>
  </si>
  <si>
    <t>Hoàng Nguyễn Thanh Bình
  Hoàng Nguyễn Thanh Bình
 Lê Quang Đảng
 Phan Văn Minh
 Hồ Trung Dung
 Nguyễn Thị Thu
 Phạm Thị Mỹ Hạnh
 Trần Thị Ánh Nguyệt
 Hồ Ngọc Huy
 Lê Thị Quỳnh Giao
 Nguyễn Thị Tiên
 Huỳnh Văn Tùng
 Nguyễn Thị Tú Oanh
 Trương Thị Hồng Ngọc</t>
  </si>
  <si>
    <t>Tính mới và sáng tạo: Đã có các đề tài trước đây
Mục tiêu nghiên cứu: Nên chú ý đến tiêm chủng dịch vụ (4/1, 5/1 và 6/1)
Tính khoa học của phương pháp nghiên cứu: Nên chọn 1/7/2020 thay vì 30/7/2020. Tiêu chuẩn loại trừ không đúng.
Đối tượng tiêm chủng đầy đủ: Trẻ dưới 2 tuổi
Trẻ tiêm đủ 8 loại vacxin chứ không phải 8 liều vacxin
Nội dung nghiên cứu: Mục tiêu 2 nên tìm hiểu thêm mối liên quan giữa khoảng cách nhà đến điểm tiêm, tình trạng kinh tế hộ gia đình đến tỷ lệ tiêm chủng đầy đủ, đúng lịch.</t>
  </si>
  <si>
    <t>27.20.009</t>
  </si>
  <si>
    <t>Một số yếu tố ảnh hưởng đến kiến thức, thực hành của bà mẹ có con dưới 5 tuổi bị nhiễm khuẩn hô hấp cấp tính điều trị tại khoa Nội nhi - Trung tâm Y tế Phú Lộc năm 2020</t>
  </si>
  <si>
    <t>Trần Thị Ánh Nguyệt
  Trần Thị Ánh Nguyệt
 Hoàng Nguyễn Thanh Bình
 Lê Quang Đảng
 Hồ Trung Dung
 Nguyễn Thị Thu
 Phạm Thị Mỹ Hạnh
 Hồ Ngọc Huy
 Lê Thị Quỳnh Giao
 Nguyễn Thị Tiên
 Huỳnh Văn Tùng
 Phan Thị Mỹ Hường
 Ngô Huyền Hà Uyên
 Nguyễn Thị Bốn
 Trần Đình Ánh</t>
  </si>
  <si>
    <t xml:space="preserve">Tính mới và sáng tạo: đã có nhiều nghiên cứu trong lĩnh vực này
Mục tiêu nghiên cứu: Mục tiêu 2 cần viết lại: Tìm hiểu một số yếu tố liên quan đến KAP chung của bà mẹ
Tính khoa học của phương pháp nghiên cứu: Tiêu chuẩn loại trừ: 3 tiêu chí này không phải là tiêu chí để loại trừ. Nên định nghĩa thêm về các biến số nghiên cứu. Tiêu chuẩn để đánh giá kiên thức, thực hành áp dụng tiêu chuẩn nào? hay tự tác giả nghĩ ra
Thể thức trình bày: lỗi chính tả, thể thức, sắp xếp tài liệu không đúng quy định
</t>
  </si>
  <si>
    <t>27.20.010</t>
  </si>
  <si>
    <t>“Một số yếu tố liên quan đến kiến thức, thực hành của bà mẹ có con dưới 15 tuổi bị mắc Sốt xuất huyết Dengue đến điều trị tại khoa Truyền nhiễm – Trung tâm Y tế Phú Lộc năm 2020”</t>
  </si>
  <si>
    <t>Huỳnh Văn Quý
  Huỳnh Văn Quý
 Hoàng Nguyễn Thanh Bình
 Tống Phước Cường
 Phạm Thị Kiều Nhi
 Nguyễn Thị Bích Huyền
 Trần Thị Việt Ni
 Trần Thị Thảo Nguyên
 Võ Kim Dung
 Phan Thị Thảo
 Nguyễn Thị Hà
 Nguyễn Thị Thắm
 Nguyễn Thị Tú Oanh
 Trương Thị Hồng Ngọc</t>
  </si>
  <si>
    <t>Tính cấp thiết của đề tài: Năm 2019, sốt xuât huyết tăng cao toàn quốc, trong đó tỷ lệ SXH dưới 15 tuổi chiếm khoảng 20%. Có tính khả thi.
Ngoài Kiến thức và thực hành của Bà mẹ nên nghiên cứu thêm thái độ của Bà mẹ
Tính mới và sáng tạo: Đã có một số đề tài nghiên cứu trước
Tính khoa học của phương pháp nghiên cứu: Tiêu chuẩn loại trừ không đúng. Năm 2019 toàn huyện có 508 ca SXH, bn dưới 15 tuổi điều trị tại khoa 104. Giả thiết năm nay SXH giảm thì có đảm bảo cỡ mẫu 150 tại khoa Truyền nhiễm không?
Tiêu chuẩn chẩn đoán SXHD áp dụng tiêu chuẩn nào/ xét nghiệm gì?
Nội dung nghiên cứu: Tiêu chuẩn đánh giá tình trạng kinh tế áp dụng tiêu chuẩn nào để giải quyết mục tiêu 2? Nội dung câu hỏi B8 mang tính chuyên môn sâu.</t>
  </si>
  <si>
    <t>27.20.011</t>
  </si>
  <si>
    <t>Tình hình thiếu máu của bệnh nhi dưới 5 tuổi  được điều trị tại khoa Nội tổng hợp – Nhi, trung tâm Y tế huyện Phú Lộc năm 2020</t>
  </si>
  <si>
    <t>Ngô Huyền Hà Uyên
  Ngô Huyền Hà Uyên
 Nguyễn Thị Bốn
 Dương Thị Tuyết Minh
 Tôn Nữ Thị Ngại
 Nguyễn Thị Ái Phước
 Nguyễn Thị Bão Ngọc
 Nguyễn Thị Thanh Nhân
 Nguyễn Thị Tố Trinh
 Trần Thị Hoa
 Lê Thị Khánh Uyên</t>
  </si>
  <si>
    <t>Tính cấp thiết của đề tài: Tên đề tài thêm từ nghiên cứu: Nghiên cứu tình hình thiếu máu của các bệnh nhi &amp;lt 5 tuổi...
Mục tiêu nghiên cứu: 3 mục tiêu nên đổi lại thành 2 mục tiêu là:
MT1: Nghiên cứu tỷ lệ, đặc điểm lâm sàng, cận lâm sàng và mức độ thiếu máu ở các bệnh nhi &amp;lt
5 tuổi bị thiếu máu điều trị tại ....&amp;#x0D
MT2: Tìm hiểu các yếu tố liên quan đến tình trạng thiếu máu của các bệnh nhi nghiên cứu trên.
Tính khoa học của phương pháp nghiên cứu: : Thiếu định nghĩa các biến số nghiên cứu trong phương pháp nghiên cứu. Chưa dự kiến cỡ mẫu. Nên xem lại phần xử lý số liệu
Thể thức trình bày: Tài liệu tham khảo sắp xếp chưa đúng. Thiếu đánh số trang. Thiếu tài liệu tham khảo ở mục 1.3.3.3 và mục 1.3.5</t>
  </si>
  <si>
    <t>27.20.012</t>
  </si>
  <si>
    <t>Một số yếu tố liên quan đến thời gian và chi phí khám bệnh Bảo hiểm y tế tại Trung tâm Y tế huyện Phú Lộc năm 2020</t>
  </si>
  <si>
    <t>Nguyễn Thị Thu
  Nguyễn Thị Thu
 Hoàng Nguyễn Thanh Bình
 Trần Thị Ánh Nguyệt
 Võ Thị Lợi
 Trần Thị Việt Ni
 Tống Phước Cường
 Trần Thị Minh Tâm
 Nguyễn Ngọc Chung
 Nguyễn Vũ
 Võ Kim Dung
 Nguyễn Thị Kim Liên
 Huỳnh Văn Quý
 Phan Thị Thảo
 Nguyễn Thị Thanh Trà</t>
  </si>
  <si>
    <t>Tên đề tài nên cần chỉnh lại " Một số yếu tố liên quan và chi phí khám bệnh, chữa bệnh ngoại trú của người bệnh có bảo hiểm y tế tại TTYT huyện Phú Lộc".
Tính mới và sáng tạo: Chưa có tính sáng tạo
Mục tiêu nghiên cứu: - Xây dựng lại mục tiêu 2 (tìm hiểu một số yếu tố liên quan đến thời gian và chi phí...)
Tính khoa học của phương pháp nghiên cứu: Tiêu chuẩn loại trừ (bỏ tiêu chuẩn 2 và 3). Thời gian nghiên cứu từ 3-9/2020 như vậy chỉ có 30 tuần. Theo tác giả mỗi tuần chọn 1 ngày x 10 bệnh, chỉ chọn được 300 bệnh (không đủ cở mẫu dự kiến: 480 mẫu). Nếu dữ liệu không phân phối chuẩn thì cần tính trung vị về thời gian và chi phí. 
Nội dung nghiên cứu: Nội dung nghiên cứu cần phấn tích rõ thời gian khám không có xét nghiệm, có xét nghiệm kết hợp chẩn đoán hình ảnh, thăm dò chức năng....Chi phí khám bệnh cần phân tích cơ cấu chí phí: Thuốc, VTYT, XN....
 Thể thức trình bày: Còn 1 số lỗi chính tả. Trích dẫn tài liệu chưa đúng quy định.</t>
  </si>
  <si>
    <t>27.20.013</t>
  </si>
  <si>
    <t>Một số yếu tố liên quan đến kiên thức, thực hành về bệnh tiêu chảy của bà mẹ có con dưới 5 tuổi tại xã Vinh Hiền năm 2020</t>
  </si>
  <si>
    <t>Nguyễn Thị Tú Oanh
  Nguyễn Thị Tú Oanh
 Trần Văn Hoá
 Nguyễn Thị Thanh Phương
 Trương Thị Ái Nhi
 Đoàn Thị Liên
 Cao Thị Thu Thảo
 Cao Hoàng Ngọc Duyên
 Trương Thị Hồng Ngọc</t>
  </si>
  <si>
    <t>Bổ sung tài liệu tham khảo ở phần 1.3.2
Tính cấp thiết của đề tài: Cần mô tả cụ thể hơn tình hình tiêu chảy của trẻ dưới 5 tuổi tại địa bàn nghiên cứu.
Thể thức trình bày: Cần đánh số trang.</t>
  </si>
  <si>
    <t>27.20.014</t>
  </si>
  <si>
    <t>KHẢO SÁT KIẾN THỨC VỀ VỆ SINH AN TOÀN THỰC PHẨM ĐỐI VỚI NHÂN VIÊN CÁC CƠ SỞ DỊCH VỤ NẤU ĂN LƯU ĐỘNG PHỤC VỤ CÁC BỮA ĐÁM, TIỆC ĐÔNG NGƯỜI TRÊN ĐỊA BÀN HUYỆN  PHÚ LỘC NĂM 2020</t>
  </si>
  <si>
    <t>Trần Quốc Thiện
  Trần Quốc Thiện
 Lê Quang Đảng
 Hoàng Nguyễn Thanh Bình
 Huỳnh Thị Hằng
 Cái Thị Bình
 Nguyễn Thị Thương
 Nguyễn Việt Bình</t>
  </si>
  <si>
    <t xml:space="preserve">Nội dung nghiên cứu: Cần sắp xếp nội dung nghiên cứu rõ ràng theo mục tiêu nghiên cứu.
Thể thức trình bày: Bổ sung đánh số trích dẫn tài liệu tham khảo. Tác giả Việt Nam sắp theo vần của tên.
</t>
  </si>
  <si>
    <t>29.20.015</t>
  </si>
  <si>
    <t>Đánh giá chất lượng ghi hồ sơ bệnh án phần chăm sóc của điều dưỡng, nữ hộ sinh tại Trung tâm Y tế Quảng Điền năm 2020</t>
  </si>
  <si>
    <t>TTYT huyện Quảng Điền</t>
  </si>
  <si>
    <t>Nguyễn Thị Hợp
  Nguyễn Phương Tuấn
 Nguyễn Văn Phúc
 Nguyễn Hoài Nhân
 Lê Hòa
 Phan Thị Yến
 Lê Quang
 Trần Thị Cẩm Vân
 Hoàng Thị Thu Sương
 Nguyễn Thị Kiều
 Nguyễn Văn Phú
 Trần Thị Kim Oanh
 Nguyễn Văn Minh
 Trần Thị Kim An
 Hồ Ngọc Sơn Hà
 Trương Thị Quỳnh Anh
 Hồ Thị Ngọc Anh
 Lê Thị Như Ý
 Dương Thùy Dung
 Đặng Thị Phương Nhi
 Hồ Quang Huy
 Nguyễn Thiện
 Nguyễn Thị Hậu
 Phan Mậu Dưỡng</t>
  </si>
  <si>
    <t>Tính khoa học của phương pháp nghiên cứu: Nên bổ sung thêm phiếu "Khảo sát ghi phiếu kế hoạch chăm sóc"
Mục tiêu nghiên cứu: MT2 thêm từ Tìm hiểu: Tìm hiểu các yếu tố liên quan đến....
Thể thức trình bày: TLTK sắp xếp chưa đúng</t>
  </si>
  <si>
    <t>29.20.016</t>
  </si>
  <si>
    <t>Đánh giá điều trị đau vai gáy do thoái hóa cột sống cổ bằng điện châm kết hợp xoa bóp bấm huyệt tại trung tâm y tế huyện Quảng Điền</t>
  </si>
  <si>
    <t>Nguyễn Thị Xuân Thương
  Nguyễn Phương Tuấn
 Nguyễn Hoài Nhân
 Nguyễn Văn Phúc
 Nguyễn Đình Trí
 Trần Thế Kiệt
 Trần Thị Minh Phụng
 Phan Văn Thân
 Hoàng Kim Thông
 Nguyễn Thị Thanh Kim Huệ
 Nguyễn Thị Hợp
 Nguyễn Thị Hậu
 Thân Thị Thùy Trang
 Nguyễn Thị Thiện
 Bùi Thị Hảo
 Hồ Minh Nhật</t>
  </si>
  <si>
    <t>Tính cấp thiết của đề tài: tên đề tài và mục tiêu nghiên cứu chưa phù hợp. đề tài không mới
Mục tiêu nghiên cứu: Mục tiêu 1 không phù hợp với tên đề tài
Mục tiêu 2 đã ở trong mục tiêu 1. Nên xây dựng lại mục tiêu 2
Tính khoa học của phương pháp nghiên cứu: Cần nêu rõ phương pháp chọn bệnh nhân nhóm 1 và 2. Phương pháp chọn mẫu như thế nào? Tiêu chuẩn chẩn đoán đau vai gáy do thoái hóa cột sống dựa vào tiêu chuẩn của ai (nguồn trích dẫn). Chưa trích dẫn tài liệu minh chứng
Nội dung nghiên cứu: Trong nghiên cứu có đề cập đên bài thuốc, nhưng trong đề tài chỉ đề cập đến phương pháp điện châm và xoa bóp bấm huyệt.
Thể thức trình bày: Tổng quan cần viết gọn lại theo thể thức yêu cầu.</t>
  </si>
  <si>
    <t>29.20.017</t>
  </si>
  <si>
    <t>Nghiên cứu cơ cấu giá trị thuốc sử dụng tại Trung Tâm Y tế Quảng Điền - tỉnh Thừa Thiên Huế năm 2020</t>
  </si>
  <si>
    <t>Lê Hòa
  Nguyễn Phương Tuấn
 Nguyễn Hoài Nhân
 Nguyễn Văn Phúc
 Nguyễn Thị Hợp
 Phạm Công Quang
 Nguyễn Thị Hậu
 Trần Thị Cẩm Vân
 Lê Quang
 Phan Thị Yến
 Phạm Văn Đề
 Nguyễn Thị Thiện
 Bùi Thị Hảo
 Trần Thị Diệu Nhi
 Ngô Thị Thu Nhàn
 Lê Thị Hương
 Trương Thị Quỳnh Anh</t>
  </si>
  <si>
    <t>Tính cấp thiết của đề tài: Cần làm rõ thêm tính cấp thiết, lý do chọn đề tài.
Mục tiêu nghiên cứu: Tên mục tiêu nghiên cứu: (thay phân tích bằng đánh giá). 
Mục tiêu 1: Đánh giá cơ cấu ....
Mục tiêu 2: Đánh giá cơ cấu ....
Tính khoa học của phương pháp nghiên cứu: Cần liệt kê cách thu thập số liệu trên mẫu nghiên cứu. Lập bảng kiểm đánh giá.
Nội dung nghiên cứu: Làm rõ thêm nội dung và các vấn đề cần nghiên cứu.
Thể thức trình bày: Các tài liệu tham khảo quá củ, có văn bản đã hết hiệu lực. Bổ sung tài liệu tham khảo</t>
  </si>
  <si>
    <t>29.20.018</t>
  </si>
  <si>
    <t>Một số yếu tố tác động đến việc sinh con thứ ba trở lên của phụ nữ trong độ tuổi sinh đẻ tại huyện Quảng Điền năm 2019</t>
  </si>
  <si>
    <t>Phan Mậu Dưỡng
  Nguyễn Văn Toàn
 Nguyễn Phương Tuấn
 Nguyễn Thị Hợp
 Mai Thị Yến Trâm
 Phan Lê Thùy Trang
 Nguyễn Thị Kim Xoa
 Dương Thế Vinh
 Trương Thị Quỳnh Anh
 Võ Thị Quỳnh Trang
 Phạm Liên Minh
 Trần Thị Mơ
 Phan Thị Ngọc Oanh
 Ngô Thị Lụt
 Đặng Thị Thúy Vân
 Văn Thị Kim Huế
 Đoàn Thị Thu Phương
 Trần Thị Hồng Thế</t>
  </si>
  <si>
    <t>Tính cấp thiết của đề tài: Bổ sung các số liệu về tỷ lệ sinh con thứ 3 trở lên cũng như các yếu tố liên quan đến tỷ lệ sinh con thứ 3+ của toàn tỉnh và toàn quốc nhằm tăng tính cấp thiết của đề tài.
Mục tiêu nghiên cứu: - Mục tiêu 2 cần ngắn gọn hơn.
Tính khoa học của phương pháp nghiên cứu: Phần kỹ thuật nghiên cứu cần rõ ràng, cụ thể hơn để đảm bảo tính khả thi của đề tài. Cần bổ sung mẫu điều tra.
Nội dung nghiên cứu: Các nội dung nghiên cứu nên phân nhóm lại để đảm bảo tính hợp lý với 2 mục tiêu đề ra.
Thể thức trình bày: Thiếu TLTK và PPV.</t>
  </si>
  <si>
    <t>00.20.019</t>
  </si>
  <si>
    <t xml:space="preserve">Đánh giá kết quả điều trị thoái hóa khớp gối bằng phương pháp thay khớp gối nhân tạo toàn phần tại bệnh viện CTCH – PTTH HUẾ </t>
  </si>
  <si>
    <t>Văn phòng Sở Y tế</t>
  </si>
  <si>
    <t>Võ Đăng Huỳnh Anh
  Lư Thới
 Lê Quang Cường</t>
  </si>
  <si>
    <t>Tính khoa học của phương pháp nghiên cứu: Phương pháp nghiên cứu: mô tả lâm sàng, có theo dõi dọc (1 tháng, 6 tháng, 12 tháng). Nêu rõ phương pháp chọn mẫu. Dự kiến cỡ mẫu. Chưa nói rõ phương pháp tính toán, sử dụng trong nghiên cứu.
Nội dung nghiên cứu: tiêu chuẩn để đánh giá tính luận quả (để giải quyết mục tiêu 2 như thế nào).
 Thể thức trình bày: Thông tin phương pháp nghiên cứu còn nghèo nàn, cần bổ sung thêm cho hoàn chỉnh. Không đúng nội dung quy định của hội đồng NCKH</t>
  </si>
  <si>
    <t>28.20.020</t>
  </si>
  <si>
    <t>Nghiên cứu phổ vi khuẩn trên bàn tay nhân viên y tế và một số yếu tố liên quan TTYT huyện Phú Vang</t>
  </si>
  <si>
    <t>TTYT huyện Phú Vang</t>
  </si>
  <si>
    <t>Trần Minh Sự
  Đào Thị Kim Anh
 Trương Như Sơn
 Hoàng Trọng Quý
 Lê Thị Lành
 Nguyễn Thị Diệu Huê
 Đặng Thị Kim Trúc
 Lê Xuân Đức
 Trần Mạnh Hùng
 Hồ Văn Được
 Lê Thị Phương Chi</t>
  </si>
  <si>
    <t>28.20.021</t>
  </si>
  <si>
    <t>Nghiên cứu đặc điểm lâm sàng và hình ảnh nội soi dạ dày tá tràng trong bênh lý viêm loét dạ dày tá tràng đến khám và điều trị tại Trung tâm Y tế huyện Phú Vang</t>
  </si>
  <si>
    <t>Phạm Hữu Tài
  Phan Thị Kim Chi
 Trần Đại Ái
 Tống Lai Đức
 Nguyễn Thị Phương Thảo
 Phạm Thị Lan Phương
 Lê Xuân Đức
 Nguyễn Thị Như Thủy
 Lê Thị Lệ Diễm
 Lê Thị Huy
 Hồ Thị Kim Thương
 Võ Thị Mỹ Trinh
 Mai Phước
 Phạm Quý
 Phan Hữu Hội
 Nguyễn Thị Thu Thủy</t>
  </si>
  <si>
    <t xml:space="preserve">
Tính cấp thiết, tính mới, sáng tạo: chưa cao.
Mục tiêu nghiên cứu: Mục tiêu nghiên cứu ở mức độ khá.
Tính khoa học của phương pháp nghiên cứu: Tác giả chưa đưa ra cụ thể về phương tiện nghiên cứu cũng như kỹ thuật nghiên cứu ví dụ như Máy nội soi loại gì? Bệnh nhân trước khi nội soi cần thực hiện vấn đề gì ví dụ như có nhịn ăn hay không?... đề có kết quả chính xác hơn.
Nội dung nghiên cứu: Nội dung nghiên cứu ở mức độ khá.
Tính ứng dụng: Tính ứng dụng chưa cao.
Thể thức trình bày: Còn 1 số lỗi chính tả như phẩu, các chữ viết tắt như VDD, HP, CI chưa có bảng phụ lục chữ viết tắt ( do không đánh dấu số trang nên không chú thích được ở trang nào), thiếu chữ ký của nhóm người tham gia nghiên cứu.</t>
  </si>
  <si>
    <t>28.20.022</t>
  </si>
  <si>
    <t>Nghiên cứu sự hài lòng của bệnh nhân ngoại trú đến khám chữa bệnh thông tuyến bảo hiểm y tế tại Trung tâm Y tế huyện Phú Vang, tỉnh Thừa Thiên Huế</t>
  </si>
  <si>
    <t>Trần Đoàn Quốc Long
  Hoàng Trọng Quý
 Trần Đại Ái
 Lê Đình Nhân
 Lê Thanh Hà
 Lê Thị Phương
 Phan Thị Kim Chi
 Dương Ngọc Khánh
 Bùi Nhơn
 Nguyễn Thị Kim Sương
 Lê Thị Hồng Anh
 Trần Hoàng Bảo Châu
 Nguyễn Ái Thùy Phương
 Nguyễn Thị Thủy
 Trần Đăng Minh
 Hồ Văn Được</t>
  </si>
  <si>
    <t>Đã có nhiều đề tài cùng nội dung nghiên cứu.
Mục tiêu nghiên cứu: rõ ràng.
Tính khoa học của phương pháp nghiên cứu: Đúng đối tượng, tính đại diện cao.
Nội dung nghiên cứu: Đủ mục tiêu nghiên cứu.
Tính cấp thiết của đề tài: Đề tài cấp thiết tại đơn vị để xác định thêm các yếu tố cải thiện chất lượng khám chữa bệnh đối với người dân đến khám chữa bệnh.
Nội dung nghiên cứu: - Bổ sung Phiếu khảo sát sự hài lòng người bệnh vào phụ lục.</t>
  </si>
  <si>
    <t>28.20.023</t>
  </si>
  <si>
    <t>Nghiên cứu tình trạng thiếu máu, thiếu sắt ở trẻ từ 2 tháng đến 5 tuổi  viêm phổi đến khám và điều trị  tại Trung tâm Y tế huyện Phú Vang</t>
  </si>
  <si>
    <t>Đỗ Thị Kim Na
  Hoàng Trọng Quý
 Đoàn Nguyễn Hoài Lê
 Nguyễn Thị Thu Hương
 Huỳnh Ngọc Dũng
 Hà Thị Thanh Thúy
 Trần Thị Thanh Dung
 Huỳnh Thị Cát Phương
 Võ Văn Hiếu
 Lê Thị Thu Trang
 Dương Bùi Mỹ Hiệp
 Nguyễn Thị Ngọc</t>
  </si>
  <si>
    <t xml:space="preserve">
Tính cấp thiết của đề tài: Tên đề tài thêm năm 2020.
Mục tiêu nghiên cứu: MT1: Xác định tỷ lệ thiếu máu thiếu sắt ở trẻ từ 2 tháng đến 5 tuổi bị viêm phổi tại TTYT Phú Vang năm 2020.
MT2: Khảo sát mối liên quan giữa mức độ viêm phổi và tình trạng thiếu máu thiếu sắt ở các bệnh nhi trên.</t>
  </si>
  <si>
    <t>28.20.024</t>
  </si>
  <si>
    <t>Nghiên cứu tình hình mổ lấy thai theo phân loại Robson tại Trung tâm Y tế huyện Phú Vang năm 2020</t>
  </si>
  <si>
    <t>Nguyễn Văn Tín
  Bùi Dũng
 Hoàng Thị Thu Sương
 Lê Thị Hồng Phú
 Nguyễn Thị Phương Loan
 Võ Hoàng Hồng Loan
 Dương Thị Hoài Thương
 Phan Thị Thùy Phi
 Lê Thị Hàng Diệu
 Lưu Thị Hồng Liên
 Trần Thị Thu Hiền
 Phan Thị Thùy Dương
 Pham Thị Ngọc Bích
 Trương Thị Mai</t>
  </si>
  <si>
    <t xml:space="preserve">Tính khoa học của phương pháp nghiên cứu: Nếu nghiên cứu tiến cứu mô tả cắt ngang thì phải thay đổi thời gian từ khi đề cương được phê duyệt. Không thể từ 01/01/2020 đến 21/10/2020 và mẫu không thể chọn từ 01/10/2019 đến 30/03/2020. Tài liệu tham khảo hạn chế.
Phân loại các Trường hợp MLT theo ROBSON là một Phương pháp mới tuy nhiên có giá trị khoa học hơn khi nghiên cứu trên quần thể lớn (tỉnh, Khu vực, quốc gia).
Tác giả cần nêu rõ các bước trong tiến trình nghiên cứu.
Nội dung nghiên cứu: Trích dẫn và nội dung thuyết trình còn hạn chế. </t>
  </si>
  <si>
    <t>28.20.025</t>
  </si>
  <si>
    <t>Nghiên cứu đặc điểm dịch tễ học nhiễm Rota vi rút ở trẻ từ 2 tháng đến 60 tháng tuổi mắc tiêu chảy cấp tại Trung tâm Y tế huyện Phú Vang</t>
  </si>
  <si>
    <t>Đỗ Công Tráng
  Đặng Văn Tuấn
 Hồ Hữu Hoàng
 Nguyễn Thị Kiều Mi
 Võ Trọng Hùng
 Phan Nguyễn Văn Triều
 Lê Thị Hoa
 Nguyễn Thị Tú
 Bùi Nhơn
 Đỗ Thị Kim Na
 Lê Thị Nguyên Sa
 Lê Thị Thu Trang
 Trần Thị Quyên</t>
  </si>
  <si>
    <t>28.20.026</t>
  </si>
  <si>
    <t xml:space="preserve">Khảo sát sự trải nghiệm của người bệnh về dịch vụ khám chữa bệnh lấy người bệnh làm trung tâm ở các Trạm Y tế xã, thị trấn tại huyện Phú Vang </t>
  </si>
  <si>
    <t>Đặng Văn Tuấn
  Trương Như Sơn
 Nguyễn Minh Hùng
 Bùi Nhơn
 Đỗ Công Tráng
 Võ Thị Thanh Thúy
 Hồ Võ Thị Như Mai
 Lê Thị Hoa
 Phan Nguyễn Văn Triều
 Võ Trọng Hùng
 Nguyễn Thị Kiều Mi
 Trần Đoàn Quốc Long
 Nguyễn Thị Thủy
 Võ Thị Thùy Trang
 Mai Hữu Thiện Bổn
 Lê Văn Vũ
 Đoàn Trọng Sinh
 Nguyễn Thị Ny
 Dương Huyên</t>
  </si>
  <si>
    <t>Tính khoa học của phương pháp nghiên cứu: Tại sao chọn 6 xã? 
Đề nghị dùng phương pháp chọn mẫu tầng hoặc mẫu xác suất tỷ lệ với kích thước thì tính đại diện cao hơn.
Cần mô tả cụ thể thang điểm Likert
Chọn đối tượng không nên khu trú trong 4 tuần gần đây, cần giãn đều trong một khoảng thời gian để đảm bảo tính khách quan</t>
  </si>
  <si>
    <t>28.20.027</t>
  </si>
  <si>
    <t>Kiến thức, thực hành của bà mẹ và một số yếu tố liên quan đến nuôi dưỡng, chăm sóc trẻ từ 6 đến 23 tháng tuổi tại khoa Nhi, Trung tâm Y tế huyện Phú Vang</t>
  </si>
  <si>
    <t>Nguyễn Minh Hùng
  Trần Minh Sự
 Nguyễn Thị Minh Trang
 Dương Bùi Trà Ny
 Thân Minh Trí
 Đào Thị Kim Anh
 Đỗ Thị Kim Na
 Nguyễn Văn Tam
 Võ Thị Mỹ
 Lê Thị Nguyên Sa
 Lê Như Thùy Nhung
 Trần Thị Quyên</t>
  </si>
  <si>
    <t>Tính khoa học của phương pháp nghiên cứu: Phương pháp chọn mẫu: Cần xác định cỡ mẫu đã tính là bao nhiêu? Phần nội dung nghiên cứu có đánh giá trẻ thiếu máu nhưng trong biến số nghiên cứu chỉ đưa chung chung, chưa định nghĩa rõ biến số này.
Thể thức trình bày: Phần tài liệu tham khảo nên phân thành: Tiếng Việt và Tiếng Anh. Đánh số trang.</t>
  </si>
  <si>
    <t>28.20.028</t>
  </si>
  <si>
    <t>Nghiên cứu thực trạng dinh dưỡng, khẩu phần và thói quen tiêu thụ thực phẩm của học sinh bán trú tại các trường mầm non, tiểu học huyện Phú Vang năm 2020</t>
  </si>
  <si>
    <t>Trương Như Sơn
  Trần Minh Sự
 Đặng Văn Tuấn
 Hoàng Trọng Quý
 Đào Thị Kim Anh
 Lê Thị Na
 Nguyễn Thị Trà Mi
 Đoàn Thị Lộc
 Nguyễn Thị Minh Trang
 Thân Minh Trí</t>
  </si>
  <si>
    <t>04.20.029</t>
  </si>
  <si>
    <t>Đánh giá hiệu quả ứng dụng công nghệ thông tin trong quản lý bệnh viện tại bệnh viện Phục hồi chức năng tỉnh Thừa Thiên Huế năm 2020</t>
  </si>
  <si>
    <t>Bệnh viện Phục Hồi Chức Năng</t>
  </si>
  <si>
    <t>Dương Thế Mạnh
  Nguyễn Quang Hiền
 Nguyễn Trọng Chương
 Nguyễn Hà Nhật Linh
 Phạm Duy Duẩn
 Nguyễn Thị Ngọc Anh
 Trương Minh Quốc
 Võ Xuân Hải
 Đặng Xuân Tùng
 Dương Văn Kính
 Trương Quang Định
 Hà Thị Huệ
 Lê Thị Nhung
 Lê Thị Hồng Phương
 Dương Phan Huy Miên
 Nguyễn Thị Phùng Diễm
 Phạm Thị Thanh Hương
 Phạm Thị Thu Hiền
 Nguyễn Trường An
 Trương Thị Trân Châu
 Đoàn Bạch Khánh Nhật
 Hoàng Thị Đoan Trang
 Nguyễn Thị Như Thuỷ
 Lê Ngọc Sáng
 Trương Thị Hương Giang
 Nguyễn Hoàng Bảo Khánh
 Võ Thị Mỹ Vân
 Trương Minh Quốc
 Lê Thanh Hải</t>
  </si>
  <si>
    <t xml:space="preserve">
Tính cấp thiết của đề tài: Đề tài cấp thiết.
Tính mới và sáng tạo: Một phạm vi nhỏ của đề tài của tác giả Nguyễn Đào. 
Mục tiêu nghiên cứu: Mục tiêu 2 cần thay đổi: Một số yếu tố ảnh hưởng đến ứng dụng công nghệ thông tin như: Cơ sở hạ tầng, trình độ, kinh phí, nhân lực.....
Tính khoa học của phương pháp nghiên cứu: Không trích dẫn tài liệu tham khảo. Phương pháp có đề cấp đến tiến cứu nhưng nội dung và bộ câu hỏi không phục vụ phương pháp này.
Nội dung nghiên cứu cần ghi rõ các biến số, phân loại biến số....Cần khai thác các yếu tố ảnh hưởng để đánh giá hiệu quả ứng dụng công nghệ thông tin trong quản lý bệnh viện. Nhiều tài liệu không được sử dụng.</t>
  </si>
  <si>
    <t>04.20.030</t>
  </si>
  <si>
    <t>Nghiên cứu chất lượng cuộc sống và một số yếu tố liên quan ở bệnh nhân cao tuổi tại bệnh viện Phục hồi chức năng tỉnh Thừa Thiên Huế năm 2020</t>
  </si>
  <si>
    <t>Cao Thị Lan Anh
  Cao Thị Lan Anh
 Nguyễn Hà Nhật Linh
 Nguyễn Trọng Chương
 Phạm Duy Duẩn
 Đặng Văn Thân
 Nguyễn Thị Kim
 Hoàng Thị Giang
 Nguyễn Thị Như Hoa
 Trương Minh Quốc
 Nguyễn Hoàng Nhân
 Trương Quang Định
 Trương Thị Thu Hoài
 Hà Thị Huệ
 Hoàng Nguyễn Tố Tâm
 Trần Thị Thu Lan
 Nguyễn Thị Sương
 Đặng Văn Thân
 Huỳnh Đỗ Ngọc Hân
 Nguyễn Cửu Quỳnh Hương
 Hà Thị Huệ
 Võ Thị Hòa</t>
  </si>
  <si>
    <t xml:space="preserve">Tính cấp thiết của đề tài: Cần làm rõ lý do chọn đề tài sự cần thiết. 
Tên đề tài: "Chất lượng cuộc sống" đổi thành "Chất lượng sống"
Tính khoa học của phương pháp nghiên cứu: Làm rõ tiêu chuẩn chọn mẫu, cách chọn mẫu nghiên cứu.
Chú ý trích dẫn TLTK.
</t>
  </si>
  <si>
    <t>04.20.031</t>
  </si>
  <si>
    <t>Nghiên cứu tình trạng rối loạn lipid máu và một số yếu tố liên quan ở bệnh nhân tăng huyết áp điều trị tại Bệnh viện Phục hồi Chức năng tỉnh Thừa Thiên Huế năm 2020</t>
  </si>
  <si>
    <t>Hoàng Thị Giang
  Nguyễn Quang Hiền
 Nguyễn Hà Nhật Linh
 La Vĩnh Cường
 Nguyễn Mạnh Hà
 Trương Thị Mỹ Phúc
 Phạm Thị Thanh Hương
 Hồ Việt Khánh
 Phạm Thị Thu Hiền
 Trương Thị Thu Hoài
 Trần Thị Trang
 Lê Thị Nhung
 Hà Thị Huệ
 Trương Quang Định
 Đặng Văn Thân
 Cao Thị Lan Anh
 Phạm Thị Minh Ngọc
 Hoàng Thị Nam
 Hoàng Thị Vân
 Nguyễn Văn Thanh
 Phan Thị Thùy Dương</t>
  </si>
  <si>
    <t xml:space="preserve">
</t>
  </si>
  <si>
    <t>04.20.032</t>
  </si>
  <si>
    <t>Đánh giá chức năng vận động thô, vận động tinh và chức năng ăn uống ở trẻ bại não tại Bệnh viện Phục hồi chức năng tỉnh Thừa Thiên Huế</t>
  </si>
  <si>
    <t>Trương Đức Minh
  Nguyễn Thái Long
 Nguyễn Văn Lâm
 La Vĩnh Cường
 Đặng Xuân Tùng
 Dương Thị Hiền
 Trần Thị Ánh Hồng
 Nguyễn Thị Hải Đường
 Lê Thị Thùy Trang
 Nguyễn Thị Linh
 Nguyễn Thị Phùng Diễm
 Trương Thị Thu Hoài</t>
  </si>
  <si>
    <t>Tính mới và sáng tạo: không mới
Mục tiêu nghiên cứu: Mục tiêu 2 đã ở trọng mục tiêu 1 nên xây dựng lại mục tiêu 2
Tính khoa học của phương pháp nghiên cứu: Tiêu chuẩn loại trừ (bệnh nhân, người nhà không đồng ý tham gia nghiên cứu không phải là tiêu chuẩn lại trừ) bởi vì tiêu chuẩn cũng không thuộc tiêu chuẩn chọn bệnh nên không loại trừ
Nội dung nghiên cứu: Nội dung nghiên cứu giải quyết mục tiêu 1</t>
  </si>
  <si>
    <t>04.20.033</t>
  </si>
  <si>
    <t>Đánh giá hiệu quả điều trị đau thắt lưng do thoát vị đĩa đệm cột sống thắt lưng bằng siêu âm điều trị kết hợp kéo giãn cột sống tại Bệnh viện Phục hồi chức năng tỉnh Thừa Thiên Huế năm 2020</t>
  </si>
  <si>
    <t>Đặng Đức Cương
  Phạm Duy Duẩn
 Trương Thị Mỹ Phúc
 Lê Thị Hồng
 Đặng Thị Thanh Huyền
 Nguyễn Mạnh Hà
 Trương Thị Thu Hoài
 Nguyễn Thị Như Hoa
 Cao Thị Lan Anh
 Đào Thị Thu Thủy
 Đặng Thị Diệu Hà
 Nguyễn Thị Thùy Minh
 Ngô Thị Hồng Bông</t>
  </si>
  <si>
    <t>Cần trích dẫn tài liệu khi đưa các vấn đề để nghiên cứu
Tính mới và sáng tạo: Không mới. Mức độ ảnh hưởng của đề tài tương đối tốt để áp dụng kết quả trong bệnh viện
Tính khoa học của phương pháp nghiên cứu: Cần nêu cụ thể mức độ nhẹ, vừa vào trong tiêu chuẩn chọn bệnh. Phương pháp nghiên cứu: mô tả cắt ngang, tiến cứu, có can thiệp lâm sàng. Ước số bệnh nhân nghiên cứu 50. Cần đưa báo cáo thống kê y tế vào phần tổng quan để có cơ sở chọn mẫu.</t>
  </si>
  <si>
    <t>04.20.034</t>
  </si>
  <si>
    <t>Đánh giá khả năng tiếp cận và sử dụng công trình xây dựng cho người khuyết tật tại Bệnh viện Phục hồi chức năng tỉnh Thừa Thiên Huế</t>
  </si>
  <si>
    <t>Nguyễn Trọng Chương
  Nguyễn Trọng Chương
 Nguyễn Quang Hiền
 Nguyễn Thị Ngọc Anh
 Nguyễn Thị Phùng Diễm
 Trương Minh Quốc
 Dương Thế Mạnh
 Trương Thị Hương Giang
 Lê Thị Hồng Phương
 Phạm Duy Duẩn
 Lê Thị Nhung
 Phạm Thị Thu Hiền
 Dương Văn Kính
 Trương Quang Định
 Mai Tùng
 Hà Thị Huệ
 Trần Thị Khánh Vân
 Cao Thị Lan Anh
 Nguyễn Thái Long
 Hoàng Lê Thanh Hằng</t>
  </si>
  <si>
    <t>Tính cấp thiết của đề tài: Chưa đề cập đến khả năng tiếp cận, sử dụng của người khuyết tật
Tính mới và sáng tạo: Phạm vi nghiên cứu nhỏ, chỉ phục vụ cho đơn vị.
Mục tiêu nghiên cứu: Mục tiêu nghiên cứu:
MT1: Sửa lại: Đánh giá thực trạng các công trình xây dựng cho người khuyết tật và khả năng tiếp cận sử dụng tại BV PHCN
Tính khoa học của phương pháp nghiên cứu: Cần bổ sung thêm đối tượng nghiên cứu: Là người khuyết tật đang điều trị và chăm sóc tại Bệnh viện. 
Chọn cỡ mẫu nghiên cứu: Là người khuyết tật.
Lập bảng hỏi đối với người khuyết tật để đánh giá hiệu quả sử dụng của các công trình
Nội dung nghiên cứu: Chỉ thảo luận 1 nhóm nhỏ gồm 5 người (khuyết tật và 1 kỹ sư xây dựng), để giải quyết 2 mục tiêu nghiên cứu
Thể thức trình bày: Không đánh số trang</t>
  </si>
  <si>
    <t>04.20.035</t>
  </si>
  <si>
    <t>Nghiên cứu kết quả điều trị rối loạn chức năng vận động thô ở trẻ bại não tại Bệnh viện Phục hồi chức năng tỉnh Thừa Thiên Huế.</t>
  </si>
  <si>
    <t>Nguyễn Văn Lâm
  Nguyễn Văn Lâm
 Nguyễn Thái Long
 La Vĩnh Cường
 Trương Đức Minh
 Đặng Xuân Tùng
 Dương Thị Hiền
 Trần Thị Ánh Hồng
 Nguyễn Thị Hải Đường
 Lê Thị Thùy Trang
 Nguyễn Thị Linh
 Hoàng Bùi Bảo
 Hà Chân Nhân
 Đoàn Thị Minh Xuân
 Nguyễn Ngọc An Khương
 Hồ Thị Thanh Hà
 Nguyễn Thị Hà
 Đinh Thị Loan</t>
  </si>
  <si>
    <t>Tính cấp thiết của đề tài: Tên đề tài ở bìa và trong không giống nhau. Tên đề tài thêm: trong 02 năm 2020-2021.
Tính mới và sáng tạo: Không mới.
Mục tiêu nghiên cứu: MT1 thêm: trong 02 năm 2020-2021.
MT2: Đánh giá kết quả ... sau 3 tháng điều trị và tìm hiểu một số yếu tố liên quan.</t>
  </si>
  <si>
    <t>04.20.036</t>
  </si>
  <si>
    <t>Đánh giá chất lượng hoạt động của cán bộ chuyên trách chương trình phục hồi chức năng dựa vào cộng đồng tuyến xã tỉnh Thừa Thiên Huế giai đoạn 2016 - 2019</t>
  </si>
  <si>
    <t>Phạm Duy Duẩn
  Phạm Duy Duẩn
 Nguyễn Quang Hiền
 Nguyễn Trọng Chương
 Nguyễn Hà Nhật Linh
 Nguyễn Thị Ngọc Anh
 Trương Thị Hương Giang
 Đặng Văn Thân
 Đặng Đức Cương
 Dương Phan Huy Miên
 Võ Xuân Hải
 Lê Thị Nhung
 Lê Thị Hồng Phương
 Hà Thị Huệ
 Dương Thế Mạnh
 Đặng Xuân Tùng
 Phạm Thị Thu Hiền
 Cao Thị Lan Anh
 Trương Quang Định
 Dương Văn Kính
 Bạch Chơn Thiện
 Võ Thị Mỹ Vân</t>
  </si>
  <si>
    <t>Tính mới và sáng tạo: mức độ không lớn.
Mục tiêu nghiên cứu: Rõ ràng, tại sao không nghiên cứu thêm năm 2020?</t>
  </si>
  <si>
    <t>04.20.037</t>
  </si>
  <si>
    <t>Nghiên cứu tình hình chất lượng giấc ngủ bệnh nhân cao tuổi đang điều trị tại Bệnh viện Phục hồi chức năng tỉnh Thừa Thiên Huế</t>
  </si>
  <si>
    <t>Võ Đại Quỳnh
  Nguyễn Quang Hiền
 Đặng Đức Cương
 Nguyễn Trường An
 Nguyễn Quang An
 Nguyễn Đại Thảo
 Phạm Lê Nhân Hậu
 Phan Thị Thùy Dương
 Nguyễn Thị Mỷ Lan
 Trần Thị Phương Nhi
 Huỳnh Thị Lan Hương
 Nguyễn Thị Bích Ngọc
 Võ Nữ Hồng Đức</t>
  </si>
  <si>
    <t>Tính cấp thiết của đề tài: Đề tài có tính cấp thiết và mới. Tuy nhiên cần đưa thêm các nghiên cứu, khảo sát khác về chất lượng giấc ngủ và các vấn đề liên quan đến công tác chăm sóc giấc ngủ hiện nay ở trong nước và địa phương (nếu có). Nên rút gọn tên đề tài.
Tính khoa học của phương pháp nghiên cứu: Nên định nghĩa thêm về các biến số nghiên cứu.
Nội dung nghiên cứu: Cần đưa ra các bảng nghiên cứu các yếu tố liên quan đến chất lượng giấc ngủ.</t>
  </si>
  <si>
    <t>04.20.038</t>
  </si>
  <si>
    <t>Khảo sát sự hài lòng của người khuyết tật hoặc gia đình của họ khi tiếp cận các dịch vụ dụng cụ trợ giúp, chỉnh hình, chân tay giả và phục hồi chức năng tại huyện Phong Điền tỉnh Thừa Thiên Huế năm 2020</t>
  </si>
  <si>
    <t>Nguyễn Thị Bạch Lan
  Nguyễn Hà Nhật Linh
 Nguyễn Thị Ngọc Anh
 Phạm Duy Duẩn
 Dương Thế Mạnh
 Nguyễn Thị Phùng Diễm
 Trương Minh Quốc
 Lê Thị Nhung
 Hà Thị Huệ
 Nguyễn Công Ngãi
 Nguyễn Văn Hàng
 Nguyễn Thị Ánh Nhật
 Trần Thị Trang
 Mai Thị Bảo Tâm
 Nguyễn Thanh Hải
 Lê Thị Xuân
 Trần Thị Ngọc Trang
 Nguyễn Thị Như Hoa
 Nguyễn Trọng Chương
 Lê Đình Nhân
 Nguyễn Cửu Quỳnh Hương
 Trần Văn Thắng
 Võ Thị Hòa
 Võ Thị Tiến
 Đỗ Minh Nghĩa
 Nguyễn Thị Ngọc Ánh</t>
  </si>
  <si>
    <t>Tính mới và sáng tạo: Mức độ ảnh hưởng của đề tài trong phạm vi nhỏ
Tính khoa học của phương pháp nghiên cứu: - Đối tượng nghiên cứu: Cơ sở nào để chọn 200 NKT (Tổng số NKT của huyện Phong Điền là bao nhiêu?) trong khi đó Mục 2.8 (hạn chế nghiên cứu) nêu là chỉ đánh giá 1 phần NKT của huyện Phong Điền.
Tính đại diện của mẫu: Chưa nêu phương pháp chọn 200 mẫu trong tổng số NKT của huyện Phong Điền như thế nào?
Thể thức trình bày: Không đánh số trang.
Mục 3.3.3. Thiếu cụm từ "huyện Phong Điền" trước tỉnh Thừa Thiên Huế.
Kinh phí: Trang trước (60 triệu), trang kinh phí ước tính (23.250.000 đ)?</t>
  </si>
  <si>
    <t>23.20.039</t>
  </si>
  <si>
    <t>Đánh giá kiến thức, thái độ thực hành của các hộ gia đình về chất lượng nước sạch sử dụng cho mục đích sinh hoạt theo Thông tư 41/2018/TT-BYT ngày 24 tháng 12 năm 2018 của Bộ Y tế tại các xã khu vực miền núi tỉnh Thừa Thiên Huế năm 2020</t>
  </si>
  <si>
    <t>Trung tâm kiểm soát bệnh tật</t>
  </si>
  <si>
    <t>Nguyễn Anh Thư
  Hà Thị Mỹ Dung
 Lê Thị Ánh Nguyệt
 Phùng Bảo Nhân
 Hoàng Thị Thu Thương
 Hồ Thị Minh Châu
 Võ Thị Hồng Ngân
 Đồng Thị Hồ Vy
 Trần Văn Khởi</t>
  </si>
  <si>
    <t>Tính mới và sáng tạo: Mức độ ảnh hưởng của đề tài nghiên cứu chưa cao
Mục tiêu: Tên đề tài: Đánh giá kiến thức, thái độ, thực hành về chất lượng nước sinh hoạt của người dân tại các xã khu vực miền núi tỉnh Thừa Thiên Huế năm 2020. Mục tiêu 2: Đánh giá chất lượng nguồi nước sinh hoạt tại các xã ....
Tính khoa học của phương pháp nghiên cứu: * Phương pháp nghiên cứu: 
Giai đoạn 1:
+ Chọn 5 xã/5 huyện, tuy nhiên tỷ lệ số xã miền núi của huyện không đồng đều nhau (2 huyện AL và Nam Đông số xã miền núi nhiều, dân trí không cao, số xã được chọn chỉ 1 huyện 1 xã là ít so với tỷ lệ).
+ Thị xã Hương Trà: Xã Hồng Tiến đã được sáp nhập với xã Bình Điền thành xã Bình Tiến? Vậy có lấy hộ gia đình của xã Bình Điền không?
Giai đoạn 3: Chọn 10/80 hộ gia đình của mỗi thôn để lấy mẫu nước sinh hoạt để xét nghiệm (Nên lập danh sách các hộ gia đình của mỗi thôn và chọn theo khoảng cách mẫu).
Phương pháp chọn mẫu chưa thực sự mang tính đại diện, nên chưa đầy đủ để giải quyết các mục tiêu nghiên cứu đã để ra, nhất là mục tiêu 2 (Chưa nêu phương pháp chọn 50 mẫu nước để xét nghiệm)
Cập nhật thêm TLTK</t>
  </si>
  <si>
    <t>23.20.040</t>
  </si>
  <si>
    <t>Thực trạng tuân thủ điều trị và một số yếu tố liên quan ở người bệnh đái tháo đường type 2 điều trị ngoại trú tại Phòng khám đa khoa Trung Tâm Y Tế huyện Phong Điền, năm 2020</t>
  </si>
  <si>
    <t>Nguyễn Văn Cương
  Phan Đăng Tâm
 Phan Văn Quý
 Trần Bá Thanh
 Hồ Thị Thanh Hiếu
 Đặng Trần Hữu Hạnh
 Lê Thị Phùng Mỹ
 Hồ Hải Thanh
 Nguyễn Thị Kim Anh
 Trần Thiện Phước
 Trần Thị Thu Hằng
 Nguyễn Thị Thu Thủy
 Trương Thị Dảnh
 Nguyễn Ngọc Trung
 Nguyễn Hoàng Lam
 Phạm Bá Nghệ
 Nguyễn Thị Thảo
 Lê Thị Quý</t>
  </si>
  <si>
    <t xml:space="preserve">
Tính khoa học của phương pháp nghiên cứu: Bổ sung Tài liệu tham khảo trong Phương pháp chọn mẫu ở bước 2( Làm HbA1C).
Thể thức trình bày: Đánh số trang.</t>
  </si>
  <si>
    <t>23.20.041</t>
  </si>
  <si>
    <t>Nghiên cứu thực trạng vệ sinh trường học và kiến thức, thái độ, thực hành về phòng chống dịch bệnh của cán bộ phụ trách y tế trường học tại các trường của huyện Nam Đông, A Lưới tỉnh Thừa Thiên Huế năm 2020</t>
  </si>
  <si>
    <t>Đặng Trần Hữu Hạnh
  Hoàng Văn Đức
 Trần Bá Thanh
 Hồ Thị Thanh Hiếu
 Nguyễn Văn Cương
 Hồ Minh Duy
 Nguyễn Thị Thu Hằng
 Lê Thị Sông Hương
 Hoàng Đức Thuận
 Bùi Thị Kiều Linh
 Trần Thị Quỳnh Như
 Hồ Diệu Thương</t>
  </si>
  <si>
    <t xml:space="preserve">
Nội dung nghiên cứu: Phiếu điều tra cho nội dung mục tiêu 2 khảo sát về thực hành có một số kỹ thuật thuộc chuyên ngành không phù hợp với đói tượng nghiên cứu.</t>
  </si>
  <si>
    <t>23.20.042</t>
  </si>
  <si>
    <t>Nghiên cứu thực trạng công tác quản lý chất thải y tế của 152 Trạm y tế, tỉnh Thừa Thiên Huế năm 2020</t>
  </si>
  <si>
    <t>Hồ Thị Thanh Hiếu
  Hoàng Văn Đức
 Trần Bá Thanh
 Nguyễn Văn Cương
 Đặng Trần Hữu Hạnh
 Trần Thị Kim Xinh
 Hoàng Đức Thuận
 Lê Thị Sông Hương
 Trần Thị Quỳnh Như</t>
  </si>
  <si>
    <t>Đề tài cùng nội dung đã được đề cập đến qua các năm.
Mục tiêu nghiên cứu: Mục tiêu nghiên cứu khá rõ. Mục tiêu 2: Tìm hiểu một số yếu tố liên quan đến công tác quản lý chất thải y tế của 152 TYT tỉnh Thừa Thiên Huế.
Nội dung nghiên cứu: Trong năm 2020 khả năng số trạm Y tế có biến động , đề xuất đổi tên cụm từ "152 Trạm Y tế" thành "Tất cả các Trạm Y tế" ở tên đề tài. Xây dựng, bổ sung bảng kiểm để đánh giá.
Thể thức trình bày: Cần điều chỉnh thức trình bày.</t>
  </si>
  <si>
    <t>23.20.043</t>
  </si>
  <si>
    <t>Nghiên cứu thực trạng môi trường lao động và bệnh điếc nghề nghiệp tại các xã triển khai Chương trình y tế biển, đảo tỉnh Thừa Thiên Huế, năm 2020</t>
  </si>
  <si>
    <t>Hà Văn Hoàng
  Hoàng Văn Đức
 Phan Đăng Tâm
 Hồ Xuân Vũ
 Trần Văn Khởi
 Nguyễn Khoa Diệu Ny
 Nguyễn Đức Anh Vũ
 Phan Trung Ngọc
 Nguyễn Thị Quỳnh Chi
 Hà Thúc Nhật</t>
  </si>
  <si>
    <t>Nội dung nghiên cứu: Thiếu biến số mục tiêu 1. Thiếu phiếu khảo sát mục tiêu 1. 
Thể thức trình bày: Thiếu tài liệu tham khảo đã đánh số trích dẫn. Cập nhật thêm TLTK.</t>
  </si>
  <si>
    <t>23.20.044</t>
  </si>
  <si>
    <t>Nghiên cứu đặc điểm dịch tễ học hội chứng cúm vào khám tại Trung tâm y tế huyện Phú Vang tỉnh Thừa Thiên Huế trong ba năm 2018- 2020.</t>
  </si>
  <si>
    <t>Lê Văn Sanh
  Nguyễn Ngọc Duy
 Cao Thị Thuận
 Phan Thị Hồng Nhạn
 Nguyễn Thị Huyền Trang
 Lê Trần Kỳ Diên
 Nguyễn Minh Việt
 Huỳnh Văn Hảo
 Võ Thị Ngọc Nga
 Đồng Thị Hồ Vy</t>
  </si>
  <si>
    <t>23.20.045</t>
  </si>
  <si>
    <t>Nghiên cứu tình hình sử dụng thuốc lá và kiến thức, thái độ, hành vi về phòng chống tác hại thuốc lá của người dân tại huyện Nam Đông, tỉnh Thừa Thiên Huế năm 2020</t>
  </si>
  <si>
    <t>Trần Bá Thanh
  Trần Bá Thanh
 Hoàng Văn Đức
 Phan Đăng Tâm
 Hồ Thị Thanh Hiếu
 Nguyễn Văn Cương
 Đặng Trần Hữu Hạnh
 Hồ Minh Duy
 Trần Thị Quỳnh Như
 Hà Thúc Nhật</t>
  </si>
  <si>
    <t>Tính mới và sáng tạo: Không mới nhưng trên địa bàn Nam Đông chưa làm</t>
  </si>
  <si>
    <t>23.20.046</t>
  </si>
  <si>
    <t xml:space="preserve">“Kiến thức, thái độ, thực hành nuôi con bằng sữa mẹ trong và sau sinh trên địa bàn tỉnh Thừa Thiên Huế, năm 2020” </t>
  </si>
  <si>
    <t>Nguyễn Văn Quang
  Nguyễn Khoa Nguyên
 Đinh Thị Đoan Trinh
 Hoàng Thị Lệ Xuân
 Thái Thị Hạnh
 Nguyễn Thị Hiệp
 Nguyễn Thị Ngọc Hà
 Huỳnh Văn Hảo
 Nguyễn Thị Hà Phương
 Võ Thị Ngọc Nga
 Phan Thị Hải Yến
 Hồ Thị Kim Trâm
 Vũ Thị Hải Yến</t>
  </si>
  <si>
    <t>09.20.047</t>
  </si>
  <si>
    <t>Đánh giá hiệu quả điều trị bệnh nhân rối loạn trầm cảm bằng liệu pháp Kích hoạt hành vi tại Bệnh viện Tâm thần Huế.</t>
  </si>
  <si>
    <t>Bệnh viện Tâm Thần</t>
  </si>
  <si>
    <t>Bùi Minh Bảo
  Nguyễn Khoa Thanh Sơn
 Nguyễn Ngọc Thượt
 Trần Thị Trà My
 Châu Văn Hậu
 Lê Đình Hùng
 Nguyễn Hữu Tuấn
 Nguyễn Đoàn Thanh Mai
 Nguyễn Thị Mai Hiền
 Nguyễn Thị Định
 Nguyễn Thái Phú
 Cầm Thị Tuyết Nhung
 Trần Thị Hồng Phương
 Lê Đình Thống
 Trương Thị Diệu Tiên
 Hồ Thị Mộng Hằng
 Hoàng Trọng Nghĩa
 Hà Thúc Nhật
 Nguyễn Huỳnh Nhật Quang
 Huỳnh Trần Hướng Dương
 Nguyễn Thị Tuyết Huệ
 Nguyễn Thị Hương Tuyến
 Nguyễn Thị Thoa
 Nguyễn Thị Hải Khánh</t>
  </si>
  <si>
    <t>Tính mới và sáng tạo: Đề tài không mới.
Mục tiêu nghiên cứu: Thống nhất với 2 mục tiêu của đề tài tuy nhiên không có tiểu mục Mục tiêu trong đề tài mà tác giả diễn đạt mục tiêu vào mục nội dung nghiên cứu (đề nghị tác giả xem lại).
Nội dung nghiên cứu: Chưa bám sát với mục tiêu nghiên cứu. Cần rõ ràng và chi tiết hơn với các nội dung dự kiến nghiên cứu.
Thể thức trình bày: Thể thức trình bày chưa đúng chuẩn với form mẫu đề nghị. Tác giả cần xem lại các tiếu mục và quy định. Các vấn đề được nêu cần có tài liệu trích dẫn, minh chứng.</t>
  </si>
  <si>
    <t>23.20.048</t>
  </si>
  <si>
    <t>Đánh giá đặc điểm thiếu máu ở phụ nữ mang thai trong 3 tháng đầu thai kỳ và hiệu quả của liệu pháp bổ sung viên sắt sau 12 tuần điều trị tại Trung tâm Kiểm soát bệnh tật tỉnh Thừa Thiên Huế năm 2020</t>
  </si>
  <si>
    <t>Hà Thị Mỹ Dung
  Hoàng Văn Đức
 Nguyễn Khoa Nguyên
 Nguyễn Thị Túy Hà
 Phùng Bảo Nhân
 Hoàng Thị Thu Thương
 Hồ Đắc Thịnh
 Hồ Thị Minh Châu
 Đồng Thị Hồ Vy
 Trần Thị Thu Minh
 Trần Thị Thu Hằng
 Trần Chí Thanh
 Võ Thị Hồng Ngân</t>
  </si>
  <si>
    <t>Tính mới và sáng tạo: nhiều đề tài thuộc nội dung này đã nghiên cứu.
Tính khoa học của phương pháp nghiên cứu: Phương pháp nghiên cứu chưa rõ. Phương tiện, kỷ thuật nghiên cứu chưa rõ ràng.
Nội dung nghiên cứu: Cần đưa ra số lượng và mức độ đánh giá cụ thể. ví dụ mức độ thiếu máu, điều trị viên sắt bổ sung.</t>
  </si>
  <si>
    <t>23.20.049</t>
  </si>
  <si>
    <t>Nghiên cứu sự hài lòng và các yếu tố liên quan của người bệnh đến khám tại Phòng khám sản nhi, Trung tâm Kiểm soát bệnh tật tỉnh Thừa Thiên Huế năm 2020</t>
  </si>
  <si>
    <t>Trần Thị Mỹ Hạnh
  Lê Thị Sông Hương
 Lê Thị Phùng Mỹ
 Trần Thị Thu Minh
 Trương Thị Liên
 Nguyễn Thị Thanh Nhàn
 Trương Phước Thanh Khuê
 Thái Thị Hạnh
 Trần Đoàn Sao Ly
 Lê Khắc Quỳnh Nga
 Nguyễn Thị Nhiều
 Hồ Thị Mộng Thu
 Trần Thị Diệu Trang
 Hoàng Thị Mỹ</t>
  </si>
  <si>
    <t>Tính cấp thiết, mới, sáng tạo: Đề tài thực hiện nhiều 
Tính khoa học của phương pháp nghiên cứu: Mẫu nghiên cứu là mẫu thuận tiện, nên không có tính đại diện.
Nội dung nghiên cứu: Chưa nêu rõ được tính liên quan của đơn vị đến sự hài lòng của người bệnh.</t>
  </si>
  <si>
    <t>23.20.050</t>
  </si>
  <si>
    <t>Kiến thức, thái độ, thực hành và các yếu tố liên quan đến thực hành tiêm chủng vắc xin sởi - rubella của người chăm sóc cho trẻ từ 18 đến 24 tháng tuổi tại tỉnh Thừa Thiên Huế năm 2020</t>
  </si>
  <si>
    <t>Phan Thị Hải Yến
  Phan Đăng Tâm
 Huỳnh Văn Hảo
 Võ Thị Ngọc Nga
 Lê Hữu Sơn
 Nguyễn Văn Quang
 Phan Thị Hồng Nhạn
 Nguyễn Thị Hà Phương
 Nguyễn Thị Vân
 Nguyễn Khôi Nguyên
 Hoàng Đức Thanh
 Trần Thị Thanh Nga
 Nguyễn Thị Ngọc Mai
 Trần Thị Khánh Linh
 Lê Thị Phương Nhi
 Lê Thị Phùng Mỹ
 Lâm Phan Liên Nhi</t>
  </si>
  <si>
    <t>Tính khoa học của phương pháp nghiên cứu: Trang 14: Phương pháp chọn mẫu (Mục 3.1.2)
Đề tài nghiên cứu năm 2020: Tác giả Lập danh sách dân số của 52 xã? (năm 2020: Tổng số xã của Thừa Thiên Huế là bao nhiêu sau khi đã nhập 1 số xã?).</t>
  </si>
  <si>
    <t>23.20.051</t>
  </si>
  <si>
    <t>Nghiên cứu thành phần loài, sự phân bố và tập tính sinh học, sinh thái học của các loài muỗi truyền bệnh sốt rét tại tỉnh Thừa Thiên Huế năm 2020</t>
  </si>
  <si>
    <t>Lê Thị Phương Nhi
  Phan Đăng Tâm
 Nguyễn Bảo Trí
 Lê Đình Hữu
 Nguyễn Quốc Huy
 Nguyễn Thị Vân
 Nguyễn Chí Hùng
 Tôn Nữ Phương Dung
 Nguyễn Thanh Phước
 Hoàng Đức Thuận
 Trần Đạo Vinh</t>
  </si>
  <si>
    <r>
      <t xml:space="preserve">Tính cấp thiết của đề tài: Tỷ lệ sốt rét ở tỉnh TT Huế rất thấp, tính cấp thiết chưa cao.
Tính mới và sáng tạo: Không có tính mới. Phạm vi ảnh hưởng </t>
    </r>
    <r>
      <rPr>
        <sz val="9"/>
        <rFont val="Times New Roman"/>
        <family val="1"/>
      </rPr>
      <t>của nghiên cứu trên địa bàn tỉnh, trong 1 năm. 
Tính khoa học của phương pháp nghiên cứu: Phương pháp nghiên cứu (trang 3): Điều tra tại 12 điểm, tuy nhiên liệt kê chỉ có 11 điểm?</t>
    </r>
    <r>
      <rPr>
        <b/>
        <sz val="9"/>
        <rFont val="Times New Roman"/>
        <family val="1"/>
      </rPr>
      <t xml:space="preserve">
</t>
    </r>
    <r>
      <rPr>
        <sz val="9"/>
        <rFont val="Times New Roman"/>
        <family val="1"/>
      </rPr>
      <t>Nội dung nghiên cứu: Đề tài nghiên cứu về thành phần loài muỗi nên cần phải có mô tả hình thái kèm hình ảnh các loài, cách nhận dạng khi thu thập số liệu.
Trong nghiên cứu cần tìm ra cụ thể sự phân bố của muỗi Anopheles ở mỗi địa phương thì đề tài mới có giá trị, chứ không chỉ theo cảnh quan chung chung.
Tên xã ở một số điểm nghiên cứu đã được thay đổi trong năm 2019: Bình Điền(nay thuộc xã Bình Tiến)?
Tính ứng dụng: Tính ứng dụng không cao.
Thể thức trình bày: Lỗi chính tả.</t>
    </r>
  </si>
  <si>
    <t>23.20.052</t>
  </si>
  <si>
    <t>Đánh giá hoạt động truyền thông giáo dục sức khoẻ và kiến thức người dân về phòng chống bệnh sốt rét tại 2 xã A Đớt, Hồng Vân, huyện A Lưới, tỉnh Thừa Thiên Huế năm 2020</t>
  </si>
  <si>
    <t>Nguyễn Thị Vân
  Phan Đăng Tâm
 Nguyễn Bảo Trí
 Tôn Nữ Phương Dung
 Nguyễn Thanh Phước
 Nguyễn Quốc Huy
 Phan Thị Hải Yến
 Lê Thị Phương Nhi
 Lâm Phan Liên Nhi
 Hoàng Thị Hiền Trang
 Nguyễn Thị Ngọc Trâm
 Nguyễn Ngọc Quỳnh Như
 Thái Thị Hạnh
 Tô Thị Mỹ Trâm
 Nguyễn Thị Thanh Hiền</t>
  </si>
  <si>
    <t>Tính cấp thiết của đề tài: Cần nêu tình hình sốt rét tại 2 xã nghiên cứu: A Đớt và Hồng Vân. Cần nêu các số liệu liên quan nguồn lực và thực trạng hoạt động truyền thông ở Việt Nam cũng như nước ngoài để làm rõ tính cấp thiết của đề tài
Tính khoa học của phương pháp nghiên cứu: Chưa nêu ra phương pháp tính toán sử dụng trong nghiên cứu. Cần mô tả cụ thể tỷ lệ p trong công thức chọn mẫu và lấy từ nghiên cứu nào trước đây.
Thể thức trình bày: Trong phần ĐVĐ cũng như TQTL khi nêu a số liệu cần phải có chú thích TLTK</t>
  </si>
  <si>
    <t>23.20.053</t>
  </si>
  <si>
    <t>Thực trạng tiêm vắc xin Viêm não Nhật Bản B ở trẻ 6 tuổi và một số yếu tố liên quan tại huyện Phú Vang, tỉnh Thừa Thiên Huế năm 2020.</t>
  </si>
  <si>
    <t>Lê Trần Kỳ Diên
  Lê Trần Kỳ Diên
 Võ Đăng Huỳnh Anh
 Lê Văn Sanh
 Phan Thị Hồng Nhạn
 Cao Thị Thuận
 Nguyễn Ngọc Duy
 Nguyễn Thị Huyền Trang
 Nguyễn Minh Việt
 Lê Mai Hoàng Thy
 Hoàng Thị Kim Thư
 Trần Thị Thanh Nga</t>
  </si>
  <si>
    <t xml:space="preserve">
Tính khoa học của phương pháp nghiên cứu: Cần mô tả cách chọn ngẫu nhiên 5 xã để tiến hành nghiên cứu trong tổng số 20 xã.</t>
  </si>
  <si>
    <t>23.20.054</t>
  </si>
  <si>
    <t>Nghiên cứu bệnh đái tháo đường và tiền đái tháo đường ở người 45-69 tuổi và các yếu tố liên quan tại 2 vùng sinh thái thuộc huyện Phong Điền, tỉnh Thừa Thiên Huế năm 2020</t>
  </si>
  <si>
    <t>Lâm Phan Liên Nhi
  Lâm Phan Liên Nhi
 Lê Đình Quang
 Nguyễn Thị Thu Hằng
 Lê Văn Hoàn
 Trần Đạo Vinh
 Trần Đạo Phong
 Nguyễn Thị Vân
 Nguyễn Thị Thanh Nhàn
 Phan Thị Hải Yến
 Trần Thị Khánh Linh</t>
  </si>
  <si>
    <t>Tính cấp thiết của đề tài: Tên đề tài: Nghiên cứu tình hình bệnh ĐTĐ và tiền ĐTĐ...
Tính khoa học của phương pháp nghiên cứu: Bổ sung tiêu chuẩn chẩn đoán ĐTĐ và tiền ĐTĐ của tổ chức nào?
Mục tiêu nghiên cứu: 2 mục tiêu nghiên cứu cụ thể.
Thể thức trình bày: TLTK sắp xếp chưa đúng.</t>
  </si>
  <si>
    <t>23.20.055</t>
  </si>
  <si>
    <t>Nghiên cứu tình hình nhiễm HIV ở khách hàng đến phòng tư vấn, xét nghiệm HIV tự nguyện Trung tâm Kiểm soát bệnh tật tỉnh Thừa Thiên Huế - Năm 2020</t>
  </si>
  <si>
    <t>Đoàn Chí Hiền
  Võ Đăng Huỳnh Anh
 Nguyễn Lê Tâm
 Lê Hữu Sơn
 Lý Văn Sơn
 Lê Hiệp
 Nguyễn Phương Huy
 Nguyễn Văn Mỹ
 Phùng Thị Bảo Châu
 Trần Hoài Thư
 Trương Thị Mỹ Thanh
 Phạm Hoàng Ngọc Yến
 Phan Thị Diễm Ly
 Trần Thị Khánh Linh
 Phan Minh Nhân
 Đặng Thị Như Hảo</t>
  </si>
  <si>
    <t xml:space="preserve">
Thể thức trình bày: Trình bày chưa tốt.
</t>
  </si>
  <si>
    <t>23.20.056</t>
  </si>
  <si>
    <t>Nghiên cứu một số yếu tố liên quan đến tuân thủ điều trị methadone ở người nghiện chích heroin sống ở thành phố Huế năm 2020</t>
  </si>
  <si>
    <t>Lý Văn Sơn
  Hoàng Văn Đức
 Nguyễn Văn Mỹ
 Nguyễn Lê Tâm
 Châu Văn Thức
 Lê Hữu Sơn
 Đoàn Chí Hiền
 Lê Hiệp
 Trương Thị Mỹ Thanh
 Hoàng Thị Phương Nhung
 Trần Thị Hiếu
 Hoàng Thị Hiền Trang
 Đào Thị Thanh Vân
 Trần Thị Khánh Linh
 Phan Minh Nhân
 Đặng Thị Như Hảo
 Bùi Thị Kiều Linh
 Lê Thanh Tùng</t>
  </si>
  <si>
    <t xml:space="preserve">
Tính khoa học của phương pháp nghiên cứu: Chú ý chỉ chọn những đối tượng nghiện heroin và không sử dụng các loại ma túy khác.
Bổ sung tiêu chuẩn loại trừ là các bệnh nhân có sử dụng các loại ma túy khác (vì hiện tại bệnh nhân sử dụng heroin thường sử dụng thêm các loại ma túy khác như ma túy đá và cần sa).</t>
  </si>
  <si>
    <t>23.20.057</t>
  </si>
  <si>
    <t>Đánh giá các yếu tố ảnh hưởng đến hành vi tình dục của nhóm nam quan hệ tình dục đồng giới nam tại tỉnh Thừa Thiên Huế năm 2020</t>
  </si>
  <si>
    <t>Nguyễn Văn Mỹ
  Nguyễn Lê Tâm
 Đoàn Chí Hiền
 Lê Hữu Sơn
 Lý Văn Sơn
 Châu Văn Thức
 Lê Hiệp
 Nguyễn Phương Huy
 Bùi Thị Kiều Linh
 Phạm Hoàng Ngọc Yến
 Trần Hoài Thư
 Phùng Thị Bảo Châu
 Phan Thị Diễm Ly
 Phan Minh Nhân
 Đặng Thị Như Hảo
 Hoàng Thị Hiền Trang
 Hồ Diệu Thương
 Nguyễn Quốc Tuấn</t>
  </si>
  <si>
    <t xml:space="preserve">
Tính cấp thiết của đề tài: Cần nêu các số liệu yếu tố liên quan ảnh hưởng đến HVTD của nhóm nam quan hệ tình dục đồng giới tại Việt Nam cũng như nước ngoài để nêu bật tính cấp thiết của đề tài.
Tính khoa học của phương pháp nghiên cứu: Cỡ mẫu chưa mang tính đại diện.
Nội dung nghiên cứu: Nội dung cần cụ thể và rõ ràng hơn để giải quyết các mục tiêu đề ra.
Thể thức trình bày: Phần tổng quan tài liệu sắp xếp lại theo đúng yêu cầu. Lỗi chính tả hơi nhiều.</t>
  </si>
  <si>
    <t>24.20.058</t>
  </si>
  <si>
    <t>Nghiên cứu tình hình kê đơn thuốc điều trị ngoại trú và hiểu biết của BN dân tộc thiểu số về việc sử dụng thuốc điều trị ngoại trú tại BV A lưới năm 2020</t>
  </si>
  <si>
    <t>TTYT huyện A Lưới</t>
  </si>
  <si>
    <t>Hồ Bách Thắng
  Lê Quang Phú
 Hồ Thị Thu Hà
 Trần Duy Anh
 Đoàn Thị Tuyết Hạnh
 Nguyễn Thị Trà Linh
 Hoàng Thị Vân
 Ngọc Thị Cúc
 Lê Thị Bích Liên
 Nguyễn Thành Long
 Lê Văn Ngọc
 Nguyễn Thanh Giang
 Nguyễn Ngọc Hùng
 Hà Thị Sang
 Hồ Văn Thế
 Dương Minh Trí
 Trần Chiến Vơi
 Nguyễn Thị Hà Oanh
 Dương Đình Quang Duy
 Hồ Thị Huệ</t>
  </si>
  <si>
    <t>Tính mới và sáng tạo: Đề tài không có gì mới
Nội dung nghiên cứu: 
1, Giải quyết mục tiêu 1 nên bổ sung thêm:
- Đánh giá kê đơn đã phù hợp với chuẩn đoán chưa?
- Trong các đơn thuốc có tương tác không?
2. Có những khái niệm đã bỏ như thuốc độc A, độc B</t>
  </si>
  <si>
    <t>24.20.059</t>
  </si>
  <si>
    <t>Nghiên cứu tình hình chăm sóc thai sản tại huyện A Lưới – Tỉnh Thừa Thiên Huế</t>
  </si>
  <si>
    <t>Trần Thị Phan
  Hồ Bách Thắng
 Hồ Thị Danh
 Nguyễn Thị Hằng
 Phan Thị Thơi
 Nguyễn Thị Thúy Nhung
 Lê Thị Ái Lâm
 Phan Thị Hường
 Hà Thị Kim Ánh
 Kê Thị Hoàng
 Hồ Thị Tâm
 Hồ Thị Yên
 Hồ Thị Loan
 Hồ Thị Mưa
 Lê Thị Kim Hà
 Nguyễn Thị Thu Hiền
 Trần Công Dũng
 Dương Đình Quang Duy
 Hồ Thị Huệ</t>
  </si>
  <si>
    <t>Tính cấp thiết của đề tài: đã có nhiều nghiên cứu
Tính khoa học của phương pháp nghiên cứu: Cần giải thích vì sao chọn 05 xã nghiên cứu trong khi A Lưới có 18 xã. Chưa đại diện được cho huyện A Lưới. Nội dung thuyết trình còn phân tán, chưa tập trung là rõ vấn đề nghiên cứu. Thiết kế phiếu nghiên cứu quá phúc tạp, khó thực hiện và cho kết quả sát thực.
Nội dung nghiên cứu: Viết lại phần chỉ số, biến số nghiên cứu: ngắn gọn, cụ thể. 
Tài liệu tham khảo còn thiếu, cần cập nhật các quy định chuyên môn mới của Bộ Y tế.</t>
  </si>
  <si>
    <t>24.20.060</t>
  </si>
  <si>
    <t>Đánh giá hiệu quả mổ trĩ theo phương pháp Longo tại bệnh viện huyện A Lưới</t>
  </si>
  <si>
    <t>Trần Thuấn
  Hồ Bách Thắng
 Hồ Thị Huệ
 Võ Văn Hoành
 Nguyễn Thị Dạ Thảo
 Trần Ngọc Lánh
 Trần Anh Quyết
 Hồ Thị Kiều Oanh
 Lê Quang Đạo
 Nguyễn Thành Long
 Nguyễn Văn Thanh
 Đoàn Thị Tuyết Hạnh
 Hồ Thị Thu Hà
 Trần Công Dũng
 Hồ Văn Thế
 Lê Công Quý
 Dương Đình Quang Duy</t>
  </si>
  <si>
    <t>Tính cấp thiết của đề tài: Tên đề tài bệnh viện thành TTYT
Mục tiêu nghiên cứu: Cần viết lại mục tiêu 1: Mô tả đặc điểm lâm sàng, CLS của bệnh nhân bị bệnh trĩ được chỉ định phương pháp mổ Logo. Không cần mô tả phương pháp và quá trình chăm sóc.
Tính khoa học của phương pháp nghiên cứu: Tiêu chuẩn loại trừ chưa đúng. Nêu tiêu chuẩn loại trừ: Trĩ/thai, trĩ/bệnh lý tim mạch. 
Phương pháp chọn mẫu: Phần tổng quan tài liệu cần nêu lên các ưu điểm của phương pháp cung như kết quả kết quả sau phẩu thuật của phương pháp triển khai theo y văn cũng như các nghiên cứu trước đây trong và ngoài nước. Không quá đi sâu vào quá trình chăm sóc theo dõi bệnh nhân.
Đối tượng nghiên cứu nên ghi rõ bệnh nhân chuẩn bị xuất viện hoặc sau khi xuất viện để dễ dang đánh giá hiệu quả.
Thiết kế nghiên cứu cần ghi rõ các triếu chứng trước khi vào viện và sau khi xuất viện. 
Nên thiết kế các phần đánh giá lâm sàng qua hsba và cảm nhận của bệnh nhân
Nên nêu rõ áp dụng phương pháp nào, dự kiến mẫu. 
Súng Logo hãng nào, nước nào sản xuất
Nội dung nghiên cứu: Đánh giá hiệu quả vào tiêu chí nào? Nêu rõ phương pháp đánh giá? Đánh giá đau theo thang điểm nào? Đánh giá biến chứng muộn sau thời gian nào (lần 1, lần 2)?
Thể thức trình bày: Phần tổng quan cần viết lại gọn liên quan đến phạm vị nghiên cứu.</t>
  </si>
  <si>
    <t>24.20.061</t>
  </si>
  <si>
    <t>Khảo sát đánh giá nhận thức, thái độ, hành vi  về sức khoẻ sinh sản của lứa tuổi vị thành  niên 10 - 19 tuổi tại huyện A Lưới năm 2020</t>
  </si>
  <si>
    <t>Hoàng Xuân Hiếu
  Lê Quang Phú
 Hồ Bách Thắng
 Hồ Thị Huệ
 Lê Thị Bích Liên
 Võ Thanh Tem
 Phạm Quang Chí
 Văn Thị Lan Dung
 Trần Văn Tâm
 Hà Thị Sang
 Hồ Thị Thu Hà
 Lê Hoài Nam
 Nguyễn Vĩnh
 Nguyễn Thị Thanh
 Nguyễn Thị Hà Oanh
 Hoàng Thị Vân
 Nguyễn Thành Long
 Nguyễn Văn Thanh</t>
  </si>
  <si>
    <t>Tính cấp thiết của đề tài: Cần mở rộng nội dung nghiên cứu là nghiên cứu nhu cầu về sức khỏe sinh sản của vị thành niên 10 -19 tuổi vì bộ câu hỏi đầy đủ các phần khai thác về các vấn đề đó. Cần đưa ra con số cụ thể về kiên thức, thái độ, thực hành về sức khỏe sinh sản của thành viên 10 - 19 tuổi như nhu cầu. Bổ sung các số liệu trong và ngoài nước để làm tăng tính cấp thiết của đề tài.
Mục tiêu nghiên cứu: Mục tiêu 2 không cần thiết vì đề xuất sẽ được đưa trong kiến nghị. Phần mục tiêu phải nằm sau phần TQTL
Tính khoa học của phương pháp nghiên cứu: Đối tượng nghiên cứu cần nêu rõ tiêu chuẩn và loại trừ.
Các biến số trình bày khá chung chung.
Phần chọn mẫu cần cụ thể chọn mẫu nhiều giai đoạn và phân ra hai nhóm 10-14 tuổi và nhóm 15-19 tuổi? Vì sao chưa tiến hành điều tra mà tác giả lại khẳng định đã tiếp cận được 400 đối tượng?
Phần phỏng vấn: Cần tổ chức phỏng vấn 1:1 trong phòng kín thay cho phát phiểu tự điền
Nội dung nghiên cứu: tên đề tài và mục tiêu chỉ bàn về kiến thức, thái độ và hành vi tuy nhiên bộ câu hỏi thì khai thác thêm về nhu cầu giáo dục sức khở sinh sản. Cần ngắn gọn đảm bảo giải quyết các mục tiêu đề ra.
Thể thức trình bày: Thiếu TLTK. Đồng thời mỗi trích dẫn đã đưa ra cần có chú thích TLTK.</t>
  </si>
  <si>
    <t>24.20.062</t>
  </si>
  <si>
    <t>Nghiên cứu hiệu quả điều trị bệnh thoái hóa cột sống thắt lưng bằng phương pháp điện châm kết hợp với xoa bóp bấm huyệt tại khoa YHCT-PHCN Trung tâm Y tế huyện A Lưới năm 2020</t>
  </si>
  <si>
    <t>Đoàn Minh Châu
  Lê Quang Phú
 Hồ Bách Thắng
 Trần Văn Dân
 Nguyễn Thành Trung
 Lê Quang Thiết
 Nguyễn Thị Hưa
 Hồ Thị Kim Ngân
 Hồ Thị Lý
 Lê Thị Trà My
 Trần Thị Minh Nguyệt
 Trần Duy Anh
 Phạm Quang Chí
 Phạm Trường Giang
 Nguyễn Thị Thúy
 Lê Thị Ngái
 Hồ Thị Thanh Huyền
 Hoàng Thị Vân</t>
  </si>
  <si>
    <t>Tính mới và sáng tạo: Đề tài không mới.
Thể thức trình bày: Phải trích dân tài liệu minh chứng trong đặt vấn đề (và trong đề cương nghiên cứu).</t>
  </si>
  <si>
    <t>24.20.063</t>
  </si>
  <si>
    <t xml:space="preserve">“Khảo sát kiến thức, thái độ, hành vi nuôi con bằng sữa mẹ của các bà mẹ sau sinh thường cùng người trực tiếp chăm sóc tại bệnh viện A Lưới năm 2020” </t>
  </si>
  <si>
    <t>Hồ Thị Huệ
  Lê Quang Phú
 Hồ Bách Thắng
 Nguyễn Văn Thứ
 Nguyễn Thị Hoài Phượng
 Trần Văn Tâm
 Hồ Thị Thu Hà
 Thân Nguyên Tám
 Lê Hoàng An
 Đoàn Thị Tuyết
 Lê Thị Bích Liên
 Nguyễn Thị Thúy Hà
 Nguyễn Thị Xuân Tình
 Phan Thị Thơi
 Phạm Quang Chí
 Đoàn Thị Tuyết Hạnh
 Hà Thị Sang
 Hồ Thị Hoa
 Trần Thị Kim
 Hồ Văn Thời</t>
  </si>
  <si>
    <t xml:space="preserve">
Tính cấp thiết của đề tài: Tên đề tài cần điều chỉnh lại tập trung một đối tượng nghiên cứu. Cần nêu các số liệu trong và ngoài nước để tăng tính cấp thiết của đề tài
Mục tiêu nghiên cứu: Cần làm rõ mục tiêu để bám sát nội dung đối tượng mà đề tài muốn nghiên cứu
Tính khoa học của phương pháp nghiên cứu: Đối tượng nghiên cứu cần tập trung làm rõ để làm nổi bật vấn đề muốn nghiên cứu.
Phương pháp chọn mẫu chưa đảm bảo.
Nêu rõ phương tiện, kỹ thuật nghiên cứu.
Nội dung nghiên cứu: Nội dung nghiên cứu cần rõ ràng và cụ thể hơn
Thể thức trình bày: Phần tổng quan và phần phương pháp nghiên cứu chưa đảm bảo yêu cầu. Bổ sung TLTK.</t>
  </si>
  <si>
    <t>24.20.064</t>
  </si>
  <si>
    <t>Nghiên cứu thực trạng thiếu máu và các yếu tố liên quan ở trẻ em từ 6 tháng đến 15 tuổi điều trị tại Khoa Nội tổng hợp – Nhi,  Bệnh viện huyện A Lưới, tỉnh Thừa Thiên Huế năm 2020</t>
  </si>
  <si>
    <t>Lê Đức Quý
  Lê Quang Phú
 Phạm Quang Chí
 Dương Đình Quang Duy
 Lê Thị Diệu Hồng
 Lê Hoàng An
 Lê Thị Diễm Phúc
 Lê Thị Thu Hà
 Lê Thị Ngọc Hà
 Trần Nguyễn Uyên Phương
 Lê Thị Hồng Nga
 Hoàng Thị Mỹ Linh
 Nguyễn Thanh Giang
 Nguyễn Thành Long
 Nguyễn Ngọc Hùng</t>
  </si>
  <si>
    <t>Tính khoa học của phương pháp nghiên cứu: Tiêu chuẩn chẩn đoán thiếu máu của tổ chức nào? Bổ sung trong phương pháp nghiên cứu
Tính cấp thiết của đề tài: Tên đề tài nên viết lại: Thực trạng thành Tình hình. Bệnh viện huyện A Lưới thành TTYT huyện A Lưới
Tính khoa học của phương pháp nghiên cứu: Bổ sung tiêu chuẩn loại trừ: Bệnh nhân/ người nhà không đồng ý tham gia nghiên cứu, không đồng ý lấy mẫu xét nghiệm.
Nên dùng công thức tính cở mẫu: Công thức ước lượng 1 tỷ lệ để chọn mẫu tối thiểu. Nhằm để giải quyết mục tiêu 1 (xác định tỷ lệ thiếu máu)
Nội dung nghiên cứu: Cần nêu rõ áp dụng tiêu chuẩn nào để chẩn đoán thiếu máu về lâm sàng, cận lâm sàng theo BYT hay WHO (trích nguyên tài liệu).
 Tính đạo đức: Cần có sự cam kết của gia đình bệnh nhân
 Thể thức trình bày: Tổng quan viết gọn lại theo yêu cầu. Một số tài liệu cần cập nhật trong thời gian 5 năm.</t>
  </si>
  <si>
    <t>24.20.065</t>
  </si>
  <si>
    <t>Đánh giá nhịp tim thai qua Cadiotocography trong chuyển dạ ở thai đủ thángcó ối vỡ sớm điều trị tại khoa Chăm sóc sức khỏe sinh sản, Trung tâm Y tế huyện A Lưới,  tỉnh Thừa Thiên Huế năm 2020</t>
  </si>
  <si>
    <t>Nguyễn Thị Hằng
  Trần Thị Phan
 Hồ Thị Danh
 Phan Thị Thơi
 Phan Thị Hường
 Lê Thị Ái Lâm
 Nguyễn Thị Thúy Nhung
 Hà Thị Kim Ánh
 Nguyễn Thị Tính
 Kê Thị Hoàng
 Nguyễn Mai Phương
 Phan Thị Mai Trang
 Lê Thị Liên
 Nguyễn Thị Hoài Phượng
 Nguyễn Ngọc Hùng
 Phạm Quang Chí
 Võ Thanh Tem
 Đoàn Thị Tuyết
 Tân Thiên Liêm
 Lê Văn Ngọc</t>
  </si>
  <si>
    <t>Tính cấp thiết của đề tài: Sử Dụng CTG trong theo dõi, chăm sóc thai sản là kỹ thuật thông dụng trong sản khoa, tuy nhiên tại TTYT tuyến huyện của tỉnh chưa áp dụng nhiều
Tính khoa học của phương pháp nghiên cứu: Đề nghị viết ngắn gọn. Tác giả cần nêu rõ các bước tiến hành và dự kiến nội dung kết quả nghiên cứu</t>
  </si>
  <si>
    <t>24.20.066</t>
  </si>
  <si>
    <t>Nghiên cứu các đặc điểm lâm sàng và một số nhân tố thúc đẩy rối loạn trầm cảm ở người cao tuổi bị bệnh nội khoa đang điều trị  tại Trung tâm Y tế huyện A Lưới, tỉnh Thừa Thiên Huế năm 2020</t>
  </si>
  <si>
    <t>Trần Văn Dân
  Lê Quang Phú
 Nguyễn Thị Thu Hiền
 Đoàn Minh Châu
 Hồ Thị Huệ
 Trần Văn Tâm
 Lê Thị Diễm Phúc
 Hồ Văn Đường
 Hồ Khắc Hiệu
 Hồ Thị Hồng
 Nguyễn Thị Bông
 Hà Thị Sang
 Lê Thị Diệu Hồng
 Trần Duy Anh
 Hồ Thị Hoa
 Nguyễn Thị Chưng
 Lê Thị Thảo
 Trịnh Thị Ninh
 Hồ Thị Linh Khương</t>
  </si>
  <si>
    <t>Tính cấp thiết của đề tài: Đề tài không có tính cấp thiết khi nghiên cứu trong nhóm đối tượng mà tác giả lựa chọn. Tên đề tài không đúng vì chưa có đối tượng nào được chẩn đoán xác định là rối loạn trầm cảm.
Tính mới và sáng tạo: Ảnh hưởng không rộng. Trầm cảm thực tổn có căn nguyên từ các bệnh mạn tính ở não hoặc của các bệnh lý cơ quan có ảnh hưởng đến chức năng não. Đối tượng nghiên cứu chi là những bệnh nhân điều trị ở bênh viện đã khoa tuyến huyện và điều trị ngăn ngày
Mục tiêu nghiên cứu: Không phù hợp
Tính khoa học của phương pháp nghiên cứu: có tính khoa học
Nội dung nghiên cứu: phần tổng quan quá dài, chiếm 3/4 nội dung</t>
  </si>
  <si>
    <t>30.20.067</t>
  </si>
  <si>
    <t>Đánh giá kết quả phẫu thuật vá nhĩ bằng kỹ thuật Underlay dưới ống nội soi cứng tại trung tâm y tế thành phố Huế năm 2020</t>
  </si>
  <si>
    <t>TTYT Thành Phố Huế</t>
  </si>
  <si>
    <t>Phạm Hữu Nhân
  Trần Quốc Hùng
 Nguyễn Vũ Nhật Chi
 Lê Diên Diễn
 Nguyễn Duy Huy
 Nguyễn Đình Hoàng
 Hoàng Hạ Long
 Nguyễn Ngọc Hoàng
 Lê Thị Diệu Huyền
 Nguyễn Thị Hậu
 Hồ Thị Ngọc Khuê
 Lê Diên Quang
 Trần Đại Vinh
 Nguyễn Thị Hải Yên</t>
  </si>
  <si>
    <t>Tính mới và sáng tạo: Đã có các nghiên cứu trước đây
Tính khoa học của phương pháp nghiên cứu: Đề tài nghiên cứu đưa ra có tính khoa học ở mức độ khá tốt
Cỡ mẫu dự kiến 30. 
Phần tổng quan cần đưa báo cáo y tế liên quan số liệu bệnh viêm tai giữa mạn tính có thủng nhĩ.
Phối hợp tốt với Bệnh viện Trung ương Huế đo thính lực.
Thể thức trình bày: Thể thức trình bày: Thể thức trình bày khá tôt tuy nhiên còn một số lỗi chính tả như chảy tai (trang 2), chư viết tắt như ASHA (trang 18), Hz, dB (trang 26) nhưng chưa có bảng chú thích viết tắt.</t>
  </si>
  <si>
    <t>30.20.068</t>
  </si>
  <si>
    <t>Nghiên cứu tình hình bệnh nhân Tăng huyết áp điều trị nội trú tại Trung tâm y tế thành phố Huế năm 2020</t>
  </si>
  <si>
    <t>Nguyễn Thị Hoài Phương
  Lương Thị Thành
 Hồ Thị Thim
 Lê Thị Kim Ngân
 Nguyễn Đức Quý
 Hoàng Thị Hải Thuận
 Võ Thị Thu Vân
 Hồ Thị Hòa
 Phạm Thị Như Ngọc
 Nguyễn Thị Diệu Linh
 Nguyễn Thị Thùy An
 Nguyễn Thị Thanh Trâm
 Nguyễn Thị Hải
 Hồ Thị Kim Huệ
 Trần Thanh Liêm</t>
  </si>
  <si>
    <t>Tính mới và sáng tạo: Đề tài không mới
Mục tiêu nghiên cứu: Mục tiêu rõ ràng phù hợp với tên đề tài. Tuy nhiên về mục tiêu 2 hơi dài không cần đưa vào câu tính hợp lý và hiệu quả vì qua đánh giá việc sử dụng chúng ta sẽ có kết quả của việc sử dụng thuốc là có hiệu quả, hợp lý hay không?
Tính khoa học của phương pháp nghiên cứu: Đối tượng và tiêu chuẩn loại trừ rõ ràng. Tuy nhiên, tác giả nên đưa ra cỡ mẫu cụ thể hơn. Ở mức độ khá
Nội dung nghiên cứu: Tác giả chưa nêu rõ nội dung nghiên cứu cụ thể theo mục tiêu đưa ra
Thể thức trình bày: Thể thức trình bày: Đề tài có 1 số lỗi như dấu cách quãng ở trang 5, các chữ viết tắt như ĐMC ( trang 5), ABI( trang 8), BMI ( trang 10) nhưng chưa có bảng danh mục chữ viết tắt.</t>
  </si>
  <si>
    <t>30.20.069</t>
  </si>
  <si>
    <t>Đánh giá tình hình sàng lọc sơ sinh bằng phương pháp lấy máu gót chân tại trung tâm y tế Thành phố Huế</t>
  </si>
  <si>
    <t>Trần Ngọc Tần Quyên
  Văn Thị Xuân An
 Hoàng Nữ Ny Na
 Nguyễn Thị Dương Hiếu
 Nguyễn Thị Lan Hương
 Nguyễn Thị Kim Ngân
 Trương Gia Đại Nhật
 Hoàng Thị Phương Thảo
 Đặng Văn Tín
 Trần Thanh Liêm
 Nguyen Hoai Thu
 Trần Thị An Vân
 Võ Thị Thu Vân
 Trần Thị Thúy Phương
 Hà Thị Tuyết</t>
  </si>
  <si>
    <t xml:space="preserve">
Tính mới và sáng tạo: Nghiên cứu về sàng lọc dị tật sơ sinh đã được tiến hành nhiều năm qua và nội dung sàng lọc đã mở rông nhiều hơn.
Tính khoa học của phương pháp nghiên cứu: Không cần loại trừ sinh non vì tiêu chuẩn mẫu là số trẻ đủ tháng.</t>
  </si>
  <si>
    <t>30.20.070</t>
  </si>
  <si>
    <t>Đánh giá hiệu quả điều trị đau thắt lưng do thoái hóa cột sống bằng phương pháp điện mãng châm kết hợp Bài thuốc Độc hoạt tang ký sinh</t>
  </si>
  <si>
    <t>Đoàn Văn Uyển
  Nguyễn Đình Hoàng
 Võ Thị Huế
 Bạch Chơn Thiện
 Nguyễn Thị Hồng Lê
 Nguyễn Thị Minh Hương
 Lê Thị Phượng
 Hà Anh Tú
 Lê Đức Hòa
 Nguyễn Thị Ngọc Ánh
 Nguyễn Thị Hiền
 Phan Văn Dũng
 Tôn Nữ Kiều Thơ
 Đặng Thị Phương Duyên
 Nguyen Hoai Thu
 Đoàn Thị Kim Nhung
 Phan Thị Ánh Tuyết</t>
  </si>
  <si>
    <t>Tính mới và sáng tạo: Đề tài không mới.
Mục tiêu nghiên cứu: Thống nhất với 2 mục tiêu của tác giả đưa ra. Tuy nhiên, đối với mục tiêu 1 tác giả xem lại có thể dùng từ Mô tả thay vì nhận xét.
Tác giả nêu rõ ràng và chi tiết các chỉ tiêu và phương tiện nghiên cứu.
Nội dung nghiên cứu: Nội dung nghiên cứu chưa thực sự rõ ràng. Tác giả cần bám sát các mục tiêu đưa ra và xây dựng các sườn nghiên cứu trên các mục tiêu đó.
Thể thức trình bày: Phần tổng quan tài liệu quá dài.</t>
  </si>
  <si>
    <t>30.20.071</t>
  </si>
  <si>
    <t>Khảo sát sự hài lòng nghề nghiệp của điều dưỡng, hộ sinh, kỹ thuật viên tạo 09 trung tâm y tế trên địa bàn tỉnh thừa thiên Huế năm 2020</t>
  </si>
  <si>
    <t>Phan Thị Hiếu
  Trần Quốc Hùng
 Lê Đình Nhân
 Nguyen Hoai Thu
 Võ Thị Thu Vân
 Hồ Thị Ngọc Khuê
 Nguyễn Thị Hậu
 Lương Văn Định
 Nguyễn Phúc Duy
 Hồ Minh Duy
 Hoàng Thị Thu Sương
 La Thành Nhơn
 Nguyễn Thị Lan
 Hồ Thị Huệ
 Phan Thị Minh Thùy
 Nguyễn Thị Hồng Vân
 Nguyễn Thị Ngọc Trai
 Bùi Thị Linh
 Nguyễn Thanh Phong</t>
  </si>
  <si>
    <t xml:space="preserve">
Tính cấp thiết, mới, sáng tạo: chưa cao
Mục tiêu nghiên cứu: Mục tiêu nghiên cứu số 2 hơi rộng, đánh giá toàn bộ tại 9 Trung Tâm Y Tế liệu có đủ thời gian cho nhóm nghiên cứu cũng như mẫu phiếu điều tra rất lớn, sự phối hợp các Trung Tâm Y Tế để thực hiện thế nào? Khảo sát mối liên quan đến sự hài lòng của nhân viên y tế có khách quan không , Trung Tâm Y Tế đó có đồng ý cho công bố kết quả không nếu kết quả về sự hài lòng kém...?
Tính khoa học của phương pháp nghiên cứu: Mẫu triển khai rất rộng như đã phân tích ở trên, ngoài ra trong phần phương pháp thu thập số liệu đối tượng nghiên cứu trả lời dựa trên sự giám sát của nhóm nghiên cứu liệu có khách quan nếu trong nhóm có cấp trên và lại giám sát câu trả lời, nên thu thập bằng cách bỏ vào thùng phiếu sau khi trả lời để có kết quả khách quan hơn
Tính khả thi của đề tài: Đề tài triển khai khá rộng, trong quá trình nghiên cứu sẽ có trở ngại nếu sự hợp tác của một Trung Tâm Y Tế nào đó không đồng bộ ví dụ Trung Tâm bận công việc đột xuất không thể phối hợp nhóm nghiên cứu trong ngày định khảo sát.
Thể thức trình bày: Còn 1 số lỗi chính tả như đội ngủ ( trang 7), nghiên cứ ( Trang 13), 1 số chữ viết tắt mà không có bảng phụ lục viết tắt như NVYT trang 7,13,14, BHYT, CNTT, UBND trang 9, tài liệu tham khảo còn chung chung chưa thể hiện tham khảo từ trang nào đến trang nào...? Thiếu đánh số trích dẫn tài liệu tham khảo</t>
  </si>
  <si>
    <t>30.20.072</t>
  </si>
  <si>
    <t>Tìm hiểu kiến thức và thực hành về bệnh đái tháo đường typ 2 của người dân trên 40 tuổi đến khám tại Phòng khám đa khoa khu vực 3, Trung tâm Y tế thành phố Huế năm 2020</t>
  </si>
  <si>
    <t>Trần Ngọc Thành Nhân
  Nguyễn Vũ Nhật Chi
 Hồ Công Khá
 Phan Thị Mơ
 Nguyễn Hữu Duân
 Nguyễn Thị Ngọc Huyền
 Nguyễn Thị Trà My
 Nguyễn Thị Thu Hồng
 Trần Thị Sao Ly
 Ngô Thị Thanh Hương
 Đặng Ngọc Châu
 Phạm Xuân Hiếu
 Nguyễn Thị Phương
 Võ Thị Thu Vân
 Võ Thị Anh Thư
 Lư Bá Lộc
 Trần Ngọc Huy
 Đoàn Thị Kim Nhung
 Đoàn Bạch Khánh Nhật
 Hoàng Thị Đoan Trang</t>
  </si>
  <si>
    <t xml:space="preserve">
Tính mới và sáng tạo: Đề tài không mới.
Nội dung nghiên cứu: Chưa nêu rõ được nội dung nghiên cứu theo các mục tiêu đề ra.</t>
  </si>
  <si>
    <t>26.20.073</t>
  </si>
  <si>
    <t>Đánh giá kết quả điều trị gãy xương gót bằng phẫu thuật kết hợp xương tại Bệnh viện Trung ương Huế và Bệnh viện Trường Đại học Y Dược Huế</t>
  </si>
  <si>
    <t>TTYT huyện Phong Điền</t>
  </si>
  <si>
    <t>Hoàng Hồng Sơn
  Hoàng Thị Minh Trang
 Đoàn Bảo
 Trương Duy Hưng
 Nguyễn Khắc Bình
 Nguyễn Thị Năm
 Nguyễn Thị Thùy
 Trần Thị Tuyền
 Lê Thị Phượng
 Hoàng Thị Hương
 Nguyễn Thị Thu Hà</t>
  </si>
  <si>
    <t>Mục tiêu nghiên cứu:  Mục tiêu nghiên cứu: Mục tiêu nghiên cứu thì rõ ràng tuy nhiên địa điểm nghiên cứu lại đánh giá kết quả phẫu thuật tại BV Trung Ương Huế và BV Trường Đại Học Y Dược Huế liệu có phù hợp, có sự cho phép của đơn vị bạn không trong quá trình thu thập số liệu....?
Tính khoa học của phương pháp nghiên cứu: Tác giả nên thể hiện thêm trong phần phương pháp nghiên cứu và thu thập số liệu như làm công văn, sự phối hợp của khoa ngoại 2 đơn vị bạn, phòng kế hoạch của đơn vị bạn như thế nào để có tính thuyết phục hơn về thu thập số liệu, trong đề tài cũng không có sự tham gia của cán bộ y tế nào ở 2 đơn vị bạn trong quá trình thực hiện nên tính thuyết phục của phương pháp nghiên cứu chưa đạt.
Đại diện cỡ mẫu còn thấp ( Cỡ mẫu khoảng 30 bệnh nhân).
Nội dung nghiên cứu: Cần thể hiện sự phối hợp thêm về cán bộ y tế của 2 đơn vị bạn như thế nào trong quá trình thực hiện đề tài để tăng sự hợp lý trong nội dung nghiên cứu
Tính khả thi của đề tài: Đề tài triển khai lấy mẫu tại 2 đơn vị bạn trong khi tác giả làm ở Phong Điền nên có thể gặp trở ngại trong quá trình triển khai
Tính đạo đức: Cần bổ sung thêm đạo đức trong nghiên cứu
Thể thức trình bày: Bổ sung đánh số trang, mục lục, phiếu thu thập dự liệu đưa vào trang sau phần đề cương nghiên cứu, một số chữ viết tắt như KHX, BN, CT...(do tác giả không đánh dấu số trang nên không chú thích ra ở trang nào) mà trong phần phụ lục chữ viết tắt không có.</t>
  </si>
  <si>
    <t>26.20.074</t>
  </si>
  <si>
    <t>Tìm hiểu kiến thức và thực hành Vệ sinh an toàn thực phẩm của các cơ sở nấu ăn thuê huyện Phong Điền tỉnh Thừa Thiên Huế năm 2020</t>
  </si>
  <si>
    <t>Cao Thuyết
  Nguyễn Đức Lợi
 Lê Thị Thủy
 Nguyễn Quang Minh
 Trần Hữu Hoài
 Nguyễn Thị Ngọc Hằng
 Nguyễn Dương Vương
 Nguyễn Văn Khoa
 Hoàng Đắn
 Nguyễn Đại Anh
 Hoàng Thị Quỳnh Chi
 Nguyễn Thị Quý
 Nguyễn Thị Thu
 Trần Thiện Phước
 Trần Thị Thúy Hằng</t>
  </si>
  <si>
    <t>Tính cấp thiết của đề tài: Bổ sung các yếu tố liên quan kiến thức, thực hành VSATTP để tăng tính cấp thiết của đề tài
Tính mới và sáng tạo: Đá có nghiên cứu, nhưng nghiên cứu tập trung đối tượng mới.
Tính khoa học của phương pháp nghiên cứu: Phần xác định tỷ lệ kiến thức, thực hành VSATTP cần giải thích rõ vì sao chọn mức 80%? và cách phân điểm của từng hạng mục trong một câu hỏi
Nội dung nghiên cứu: Làm rõ phần nội dung về tỷ lệ kiến thức, thực hành VSATTP
Thể thức trình bày: Thiếu danh mục từ viết tắt</t>
  </si>
  <si>
    <t>26.20.075</t>
  </si>
  <si>
    <t>Tìm hiểu kiến thức và chế độ sinh hoạt của bệnh nhân Hen phế quản tại Khoa Nội  Tổng hợp - Nhi  tại Trung tâm Y tế Phong Điền</t>
  </si>
  <si>
    <t>Hoàng Đăng Đức
  Nguyễn Văn Hoàng
 Phạm Bá Nghệ
 Nguyễn Thị Thùy
 Phạm Thị Kiều Loan
 Hoàng Thị Tuyền
 Nguyễn Thị Thu Hương
 Nguyễn Thị Ngân
 Nguyễn Thị Tuyết Nhung
 Trần Thị Ni
 Hoàng Đăng Gia
 Nguyễn Khoa Thị Như Ý
 Nguyễn Thị Minh Huyền</t>
  </si>
  <si>
    <t>Tính cấp thiết, mới, sáng tạo: không mới.
Mục tiêu nghiên cứu: Tên đề tài và mục tiêu nghiên cứu 1 cần xem lại thêm từ lao động hay không?
Mục tiêu nghiên cứu 2 cần xem lại là đáp ứng với điều trị hen phế quản hay mối liên quan giữa chế độ sinh hoạt lao động với bệnh hen phế quản vì trong nội dung nghiên cứu không có vấn đề nào liên quan đến điều trị và theo dõi đáp ứng điều trị.
Tính khoa học của phương pháp nghiên cứu: Tiêu chuẩn chọn bệnh: về chế độ sinh hoạt lao động của bệnh nhân chưa nêu cụ thể nên cần bổ sung.
Trong tiêu chuẩn loại trừ có câu: Đồng ý tham gia NC và chấp nhận trả lời câu hỏi của điều tra viên là chưa phù hợp Bệnh kèm là những bệnh gì? Cần định nghĩa đầy đủ để sau này làm sạch số liệu.
Bổ sung tiêu chuẩn chẩn đoán HPQ trong phương pháp nghiên cứu.
Chưa có thiết kế cỡ mẫu điều tra.
Phương pháp nghiên cứu tiến cứu là chưa phù hợp. NC mô tả cắt ngang?
Nội dung nghiên cứu: Chưa có nội dung nghiên cứu, không có các biến số Nc và định nghĩa rõ các biến số cần nghiên cứu.
Tính đạo đức: Cần bổ sung đạo đức trong nghiên cứu
Thể thức trình bày: Bổ sung danh mục các chữ viết tắt, đánh số trang, mục lục,...</t>
  </si>
  <si>
    <t>26.20.076</t>
  </si>
  <si>
    <t>Đánh giá kết quảđiều trị bảo tồn gãy đầu dưới xương quay tại khoa ngoại tổng hợp Trung tâm Y tế Phong Điền năm 2020-2021</t>
  </si>
  <si>
    <t>Hoàng Duy Thành
  Nguyễn Văn Phước
 Hoàng Hồng Sơn
 Trần Thiện Phước
 Nguyễn Văn Thao
 Trần Thanh Bình
 Nguyễn Thị Minh Hảo
 Võ Thị Tươi
 Đặng Thị Ngọc Tâm
 Nguyễn Thị Hồng Vân
 Trương Duy Hải
 Hoàng Thị Khánh Nhi
 Lê Viết Tùng
 Hoàng Thị Hương
 Nguyễn Thị Hoài Ngân
 Nguyễn Thị Nhật Phương
 Phan Quốc Kỳ Thoại
 Đỗ Quang Tuấn</t>
  </si>
  <si>
    <t>Mục tiêu nghiên cứu: Phần mục tiêu 2 nên đổi thành kết quả phục hồi chức năng và một số yếu tố ảnh hưởng đến kết quả vì phần các biến chứng sẽ nằm trong mục tiêu số 1 rồi
Tính khoa học của phương pháp nghiên cứu: Khá rõ ràng
Nội dung nghiên cứu: Bổ sung nội dung nghiên cứu đầy đủ. Định nghĩa rõ ràng các biến số NC, các phân loại, biến chứng, kết quả phục hồi chức năng vận động là gì,...?
Mục tiêu 2 nên đưa vào các yếu tố ảnh hưởng đến kết quả phục hồi chức năng
Tính đạo đức: Bổ sung đạo đức trong NC
Thể thức trình bày: Chưa đính kèm tài liệu tham khảo ở mục: 1.4.2, ở mục 3.1.2(Tiêu chuẩn chọn bệnh), mục 3.2.2 (tái khám có chỉ định chụp XQ)...không có bảng phụ lục chữ viết tắt.</t>
  </si>
  <si>
    <t>26.20.077</t>
  </si>
  <si>
    <t>Mô tả thực trạng kiến thức và thực hành phòng chống bệnh viêm nhiễm đường sinh dục dưới của phụ nữ trong độ tuổi từ 18-49 tuổi tại huyện Phong Điền tỉnh Thừa Thiên Huế, năm 2020</t>
  </si>
  <si>
    <t>Trần Thiện Phước
  Phan Văn Quý
 Trần Thị Thu Hằng
 Trương Thị Dảnh
 Nguyễn Ngọc Trung
 Lê Thị Quý
 Nguyễn Thị Thu Thủy
 Nguyễn Hoàng Lam
 Nguyễn Thị Kim Cương
 Nguyễn Thị Minh Hương
 Trần Thị Xuân Thủy
 Nguyễn Thị Yến
 Trần Thị Thúy Hằng
 Nguyễn Bá Phi Diễn
 Nguyễn Thị Hoài Phương
 Hồ Thị Hồng Lam
 Trần Thị Phê
 Nguyễn Khoa Thị Ấn
 Trương Duy Hưng</t>
  </si>
  <si>
    <t>Tính khoa học của phương pháp nghiên cứu: Ở phần phương pháp chọn mẫu: Xã Phong Bình là đơn vị thuộc vùng ven biển nên chọn đơn vị khác để đại diện cho xã khu vực đồng bằng.
Bổ sung phương pháp tính toán sử dụng trong nghiên cứu
Bổ sung các tài liệu về kiến thức và thực hành hành vi phòng chống bệnh VNDSDD ở trong và ngoài nước</t>
  </si>
  <si>
    <t>31.20.078</t>
  </si>
  <si>
    <t>Nghiên cứu kiến thức, thái độ và thực hành về phòng chống cận thị học đường ở học sinh hai trường Trung học cơ sở Phú Bài và Thủy Lương, thị xã Hương Thủy năm 2020.</t>
  </si>
  <si>
    <t>TTYT TX Hương Thủy</t>
  </si>
  <si>
    <t>Nguyễn Thị Huyền
  Nguyễn Văn Vỹ
 Dương Thị Thu Hằng
 Nguyễn Thị Kim Thu
 Nguyễn Thanh Hoàng
 Nguyễn Thị Kim Dung
 Nguyễn Thị Thùy Dương
 Trương Quang Phới
 Trương Thị Nhung
 Lê Hoàng Thiên Vũ
 Hoàng Thị Bích Châu
 Dương Thị Ngọc
 Trần Thị Hà
 Võ Thị Minh Thúy
 Võ Thị Thúy Ly
 Nguyễn Thị Thùy Trinh
 Nguyễn Thị Thanh
 Hồ Thị Vân Hiếu</t>
  </si>
  <si>
    <t>Tính cấp thiết của đề tài: Tính cấp thiết của đề tài chưa cao, cần mở rộng đối tượng nghiên cứu tiểu học, THPT. Cần thống nhất đưa ra một số liệu từ một nguồn tài liệu. Nội dung ở phần đặt vấn đề không liên quan đến tài liệu tham khảo được trích dẫn.
Tính mới và sáng tạo: Tính mới và sáng tạo chưa cao, giống đề tài của tác giả Dương Thị Minh Thi - luận văn tôt nghiệp BSYHDP 2017, chỉ khác phần đặt vấn đề.
Mục tiêu nghiên cứu: Phần mục tiêu số 2 nên thay từ mô tả bằng từ đánh giá để tăng tính thuyết phục trong mục tiêu nghiên cứu và đề tài có giá trị hơn.
Tính khoa học của phương pháp nghiên cứu: Tính khoa học của phương pháp nghiên cứu ở mức độ khá. 
Một số tài liệu tham khảo quá cũ. 
Tính tỷ lệ học sinh mỗi trường sai
Số hoc sinh không đồng nhất.
Tính đạo đức: cần chỉnh sửa và phát huy kết quả đề tài cũ
Thể thức trình bày: Một số từ viết tắt như THCS , THPT, PAX6... nên thể hiện trong bảng phụ lục viết tắt mà chưa có bảng này, phần tài liệu tham khảo chưa theo thứ tự A, B,C. Tài liệu tham khảo còn chung chung chưa thể hiện số trang trong tài liệu tham khảo... lỗi chính tả, căn lề.</t>
  </si>
  <si>
    <t>31.20.079</t>
  </si>
  <si>
    <t>Nghiên cứu kiến thức, thái độ và thực hành đối với việc hút thuốc lá của học sinh tại trường Trung học phổ thông Hương Thủy, thị xã Hương Thủy năm 2020</t>
  </si>
  <si>
    <t>Nguyễn Thị Mai Ly
  Bùi Thị Linh
 Nguyễn Tiến Vinh
 Trần Thị Thu Hà
 Nguyễn Thị Trà My
 Trần Thị Hà
 Lê Thị Ly Ly
 Võ Thị Minh Thúy
 Hồ Thị Vân Hiếu
 Trương Quang Phới
 Nguyễn Văn Dũng
 Nguyễn Thanh Sơn</t>
  </si>
  <si>
    <t>Tên đề tài "Nghiên cứu kiến thức thái độ và thực hành đối với việc hút thuốc lá ..."nên điều chỉnh lại cho phù hợp hơn
Tính khoa học của phương pháp nghiên cứu: Xem lại bảng hỏi cuâ chuyển không chính xác 9 chuyển 13, 11 a chuyển 14, câu 15 không phải là thái độ
Nội dung nghiên cứu: 2. Xác định tình trạng kiến thức, thái độ và thực hành của học sinh trường THPT Hương Thủy về vấn đề hút thuốc. MT 2 sẽ không giải quyết được</t>
  </si>
  <si>
    <t>31.20.080</t>
  </si>
  <si>
    <t>Thực trạng tăng huyết áp ở người dân từ 30 tuổi trở lên tại thị xã Hương Thủy, tỉnh Thừa Thiên Huế</t>
  </si>
  <si>
    <t>Võ Thị Thu Nhung
  Dương Thị Thu Hằng
 Trần Đức Tuấn
 Trương Thị Ngọc Diệp
 Trương Quang Phới
 Nguyễn Thị Cẩm Nhung
 Nguyễn Hữu Viêm
 Hồ Thị Vân Hiếu
 Nguyễn Đình Minh Nhật</t>
  </si>
  <si>
    <t>Tính cấp thiết, mới, sáng tạo: đã có nhiều nghiên cứu
Nội dung nghiên cứu: Trong nội dung nêu thêm những vấn đề cần nghiên cứu như: tỷ lệ tăng huyết áp, tỷ lệ THA theo tuổi, giới, cân nặng... , các mối liên quan giữa các yếu tố nguy cơ với tăng huyết áp.
Thể thức trình bày: Còn gặp khá nhiều lôĩ chính tả như xuất ản, ằng chứng, ệnh THA, cải ắp, í ngô...Các chữ viết tắt nhiều mà không có phụ lục chữ viết tắt như ĐTNC, THA, BMI, VE/VM.</t>
  </si>
  <si>
    <t>31.20.081</t>
  </si>
  <si>
    <t>Nghiên cứu, đánh giá chất lượng giấc ngủ ở phụ nữ 50-55 tuổi đến khám tại trung tâm y tế thị xã Hương Thủy năm 2020</t>
  </si>
  <si>
    <t>Nguyễn Thành Tiến
  Dương Thị Thu Hằng
 Nguyễn Thị Kim Thu
 Tôn Thất Phúc
 Võ Thị Kim Cúc
 Đường Thị Huyền
 Trần Thị Kim Lai
 Võ Thị Ẩn
 Nguyễn Thị Thùy Trinh
 Huỳnh Thị Hiền
 Lê Thị Tâm Phúc
 Đặng Thị Mai Liễu
 Hoàng Thị Bích Châu
 Lê Phương Chi
 Trần Thị Thu Hằng
 Lê Thị Thanh</t>
  </si>
  <si>
    <t>Tính cấp thiết của đề tài: Cách đặt vấn đề không cụ thể. Đề tài nghiên cứu chất lượng ngủ ở phụ nữ 50-55 tuổi/Nghiên cứu giúp cải thiện giấc ngủ nâng cao sức khỏe cho con người.
Tính mới và sáng tạo: Đề tài không mới.
Mục tiêu nghiên cứu: Mục tiêu rõ ràng cụ thể phù hợp với tên của đề tài.
Tính khoa học của phương pháp nghiên cứu: cần làm rõ cách bốc thăm chọn mẫu.</t>
  </si>
  <si>
    <t>31.20.082</t>
  </si>
  <si>
    <t>Nghiên cứu kiến thức, thái độ và thực hành về chế độ ăn của bệnh nhân đái tháo đường type 2 đến điều trị tại Trung tâm Y tế thị xã Hương Thủy năm 2020</t>
  </si>
  <si>
    <t>Trần Đức Tuấn
  Dương Thị Thu Hằng
 Trương Quang Phới
 Trương Thị Ngọc Diệp
 Võ Thị Thu Nhung
 Nguyễn Thị Thu Hương
 Nguyễn Đình Minh Nhật
 Nguyễn Thị Mai Ly
 Bùi Thị Linh</t>
  </si>
  <si>
    <t>Tính mới và sáng tạo: Đề tài không mới.
Mục tiêu nghiên cứu: Tác giả nên gộp 4 mục tiêu nhỏ thành 2 mục tiêu lớn vì các mục tiêu gần như tương tự nhau.
Nội dung nghiên cứu: Tác giả không thể hiện nội dung nghiên cứu cụ thể theo từng mục tiêu. 
Bổ sung bảng để đánh giá các nội dung kiến thức, thái độ, thực hành là đạt, không đạt.
Thể thức trình bày: TLTK viết và sắp xếp chưa đúng</t>
  </si>
  <si>
    <t>31.20.083</t>
  </si>
  <si>
    <t>Đánh giá kiến thức, thực hành về an toàn vệ sinh thực phẩm của người chế biến, kinh doanh thức ăn đường phố tại thị xã Hương Thủy năm 2020.</t>
  </si>
  <si>
    <t>Trương Thị Ngọc Diệp
  Dương Thị Thu Hằng
 Trần Đức Tuấn
 Võ Thị Thu Nhung
 Bùi Thị Linh
 Trần Thị Hà
 Nguyễn Đình Minh Nhật
 Trương Quang Phới
 Hồ Thị Vân Hiếu
 Nguyễn Thị Tịnh Nguyệt
 Công Thị Hoa Lựu
 Nguyễn Thị Thu Hiền
 Ngô Thị Ái Hà
 Nguyễn Tiển
 Võ Hạ Ly</t>
  </si>
  <si>
    <t xml:space="preserve">
Tính mới và sáng tạo: Đã có nhiều nghiên cứu.
Mục tiêu nghiên cứu: Mục tiêu 1 và 2 (tác giả là a, b) nên đưa vào thành một mục tiêu.
Tính khoa học của phương pháp nghiên cứu: Cỡ mẫu nghiên cứu không khoa học. Nên nghiên cứu tất cả hoặc có phương pháp chọn mẫu cụ thể khác.</t>
  </si>
  <si>
    <t>30.20.084</t>
  </si>
  <si>
    <t>nghiên cứu tình hình sốt xuất huyết dengue điều trị nội trú tại trung tâm y tế thành phố huế năm 2020</t>
  </si>
  <si>
    <t>Lương Thị Thành
  Lương Thị Thành
 Nguyễn Thị Hoài Phương
 Hồ Thị Thim
 Nguyễn Anh Tem
 Nguyễn Thị Thu Nga
 Nguyễn Đức Quý
 Lê Thị Kim Ngân
 Trương Quốc Anh
 Hồ Thị Hòa
 Hồ Thị Bích Hà
 Đặng Thị Thúy Hương
 Nguyễn Thị Như Ngọc
 Phạm Thị Như Ngọc
 Nguyễn Thị Kim Anh
 Nguyễn Thị Thanh Trâm
 Nguyễn Thị Diệu Linh
 Nguyễn Thị Thùy An
 Hồ Thị Thiên Trang
 Lê Thị Thùy Dung
 Hồ Thị Như Phương
 Hồ Thị Lam Phương</t>
  </si>
  <si>
    <r>
      <t>Tính cấp thiết của đề tài: tên Đề tài không nên viết tắt. Nên thống nhất SXH dengue ở tên đề tài và trong nội dung thuyết minh (nội dung không có Dengue)
Mục tiêu nghiên cứu: MT1:Khảo sát một số đặc điểm LS, CLS, tỷ lệ b</t>
    </r>
    <r>
      <rPr>
        <sz val="9"/>
        <rFont val="Times New Roman"/>
        <family val="1"/>
      </rPr>
      <t xml:space="preserve">ệnh SXHD. Trong đó đối tượng NC chỉ chọn 100 bệnh án SXH thì không giải quyết được mục tiêu khảo sát tỷ lệ bệnh SXH và điều trị tại TTYT thành phố Huế
Tính khoa học của phương pháp nghiên cứu: Đối tượng NC (2019) chưa phù hợp tên đề tài (2020) và thiết kế NC. Cần nêu rõ phương pháp chọn mẫu.
Phần phiếu khảo sát NC bổ sung thêm các chỉ số Cận lâm sàng (vì có trong các biến số NC).
Nên áp dụng QĐ 3705/QĐ-BYT
Tiêu chuẩn chẩn đoán bằng phương pháp nào?
Địa điểm nghiên cứu không thống nhất (chương 2 mục 1: tại nội - nhi -truyền nhiễm nhưng tại mục 4 khoa bệnh nhiệt đới)
Nội dung nghiên cứu: Đây là nghiên cứu hồi cứu của hồ sơ bệnh án vì vậy trong phương pháp NC (Chương 2, mục 4: Thăm khám và theo dõi trực tiếp đối tượng NC là không phù hợp.
Nội dung NC chưa giải quyết được mục tiêu 2
Thể thức trình bày: lỗi chính tả. Đề cương quá dài, chưa theo quy định của hội đồng NCKH. Không nên viết tắt trong phần đặt vấn đề và bổ sung ở phần danh mục chữ viết tắt. Bổ sung Tài liệu tham khảo vào mục 1.3, 1.4, mục 5 </t>
    </r>
    <r>
      <rPr>
        <sz val="1"/>
        <rFont val="Calibri"/>
        <family val="2"/>
      </rPr>
      <t>(</t>
    </r>
    <r>
      <rPr>
        <sz val="9"/>
        <rFont val="Times New Roman"/>
        <family val="1"/>
      </rPr>
      <t>Chẩn đoán</t>
    </r>
    <r>
      <rPr>
        <sz val="1"/>
        <rFont val="Calibri"/>
        <family val="2"/>
      </rPr>
      <t>)</t>
    </r>
    <r>
      <rPr>
        <sz val="9"/>
        <rFont val="Times New Roman"/>
        <family val="1"/>
      </rPr>
      <t xml:space="preserve"> và ở các biến số NC</t>
    </r>
  </si>
  <si>
    <t>30.20.085</t>
  </si>
  <si>
    <t>Đánh giá kết quả gây mê vòng kín lưu lượng khí thấp trong phẫu thuật tại Trung tâm Y tế Thành phố Huế  năm 2020.</t>
  </si>
  <si>
    <t>Lê Diên Diễn
  Trần Quốc Hùng
 Lê Diên Quang
 Phạm Hữu Nhân
 Nguyễn Xuân Hà
 Hoàng Văn Tân
 Nguyễn Khoa Hiếu
 Nguyễn Thị Lan Hương
 Huỳnh Thị Hiếu
 Đoàn Vĩnh Minh Trang
 Hoàng Thị Mỹ Linh
 Nguyễn Thị Khánh Ngọc
 Dương Thị Ngọc Quý
 Trần Thị Lệ Hương
 Võ Thị Thu Vân
 Trần Thanh Liêm</t>
  </si>
  <si>
    <t>Tính cấp thiết của đề tài: tính cấp thiết không cao, tác giả không đề cập lí do tại sao thực hiện đề tài tại đơn vị
Tính mới và sáng tạo: Đã có nhiều nghiên cứu trước đó
Tính khoa học của phương pháp nghiên cứu: Chưa có thang đo để tính toán
Nội dung nghiên cứu: Cần đánh giá thêm các chỉ số hiệu quả, thông khí, huyết động, khí máu
Thể thức trình bày: Lỗi chính tả quá nhiều</t>
  </si>
  <si>
    <t>30.20.086</t>
  </si>
  <si>
    <t>Đánh giá công tác nội kiểm tra chất lượng xét nghiệm một số chỉ số huyết học tại khoa xét nghiệm trung tâm y tế thành phố Huế năm 2020</t>
  </si>
  <si>
    <t>Nguyễn Đức Quý
  Trần Quốc Hùng
 Nguyễn Vũ Nhật Chi
 Nguyễn Thị Hoài Phương
 Hoàng Hạ Long
 Nguyễn Anh Tem
 Võ Thị Thu Vân
 Phan Thị Phượng
 Võ Thị Hồng Vân
 Hoàng Bảo Anh
 Trương Quốc Anh
 Trương Thị Minh Tâm
 Nguyễn Thị Dương Hiếu
 Trương Quang Thi
 Nguyễn Thị Thúy
 Dương Thanh Tùng
 Trần Thị Cẩm Vân</t>
  </si>
  <si>
    <t xml:space="preserve">Tính khoa học của phương pháp nghiên cứu: PPNC thiếu thông tin và không rõ ràng
</t>
  </si>
  <si>
    <t>30.20.087</t>
  </si>
  <si>
    <t>Khảo sát thực trạng an toàn vệ sinh thực phẩm tại bếp ăn tập thể của các trường Mầm non, Tiểu học thành phố Huế năm 2020.</t>
  </si>
  <si>
    <t>Phạm Xuân Hiếu
  Nguyễn Vũ Nhật Chi
 Nguyễn Thị Phương
 Trần Thị Mỹ Trang
 Nguyễn Thị Ngọc Huyền
 Hoàng Bảo Anh
 Hoàng Thị Thúy Anh
 Võ Thị Anh Thư
 Phan Thị Mơ
 Nguyễn Hữu Duân
 Trần Thị Sao Ly
 Nguyễn Thị Thanh Tâm
 Nguyễn Khoa Dũng
 Đinh Xuân Diện
 Phan Thị Hồng Quỳnh
 Trương Phi Hiệp
 Lê Anh Dũng
 Phan Văn Khánh
 Đoàn Thị Đông Phương
 Lê Thị Loan</t>
  </si>
  <si>
    <t>30.20.088</t>
  </si>
  <si>
    <t>ĐÁNH GIÁ KẾT QUẢ CHĂM SÓC NGƯỜI BỆNH SAU MỔ NỘI SOI VIÊM RUỘT THỪA TẠI TRUNG TÂM Y TẾ THÀNH PHỐ HUẾ NĂM 2019 – 2020</t>
  </si>
  <si>
    <t>Phan Thị Thùy Dương
  Trần Tấn
 Trần Quốc Hùng
 Lê Diên Diễn
 Võ Thị Thu Vân
 Đỗ Thị Tơ
 Nguyễn Thị Nhật Linh
 Đặng Mai Thủy Phương
 Trương Thị Như Ý
 Tôn Nữ Tố Ngân
 Hồ Thị Cẩm Cát
 Hoàng Thị Ý Nhi
 Trần Thị Hạnh
 Phạm Thị Trung Thu
 Nguyen Hoai Thu
 Trần Thị Lệ Hương</t>
  </si>
  <si>
    <t>Tính cấp thiết của đề tài: Tổng quan tài liệu chưa làm rõ được vấn đề nghiên cứu.
Tính mới và sáng tạo: Tính sáng tạo chưa cao.
Mục tiêu nghiên cứu: Mục tiêu 2 không rõ nét. Yếu tố liên quan đến chăm sóc là: Thời gian nhập viện, bệnh kết hợp, thời điểm phẫu thuật là chưa phù hợp.
Tính khoa học của phương pháp nghiên cứu: Cỡ mẫu: Nếu nghiên cứu toàn thể thì ước lượng bao nhiêu? 
Nội dung nghiên cứu: Phiếu điều tra thiếu một số tiêu chí khảo sát cho mục tiêu 2. Nên có tiêu chuẩn đánh giá kết quả chăm sóc. Phiếu nghiên cứu không đề cập đến một số yếu tố liên quan kết quả chăm sóc như: kiến thức của bệnh nhân, thái độ nhân viên y tế,...như đã nêu ra trong biến nghiên cứu.
Tính ứng dụng: Tại bệnh viện.</t>
  </si>
  <si>
    <t>13.20.089</t>
  </si>
  <si>
    <t>Nghiên cứu tình trạng rối loạn Lipid máu trên bệnh nhân đái tháo đường typ 2 đến khám tại phòng Bảo vệ sức khoẻ cán bộ tỉnh Thừa Thiên Huế năm 2020</t>
  </si>
  <si>
    <t>Phòng bảo vệ sức khỏe cán bộ</t>
  </si>
  <si>
    <t>Huỳnh Công Minh
  Bùi Quang Vinh
 Lê Viết Khâm
 Hồ Thị Ngọc Anh
 Huỳnh Thị Sáu
 Nguyễn Thị Thanh Thúy</t>
  </si>
  <si>
    <t>Mục tiêu nghiên cứu: Mục tiêu NC khá phù hợp tên đề tài nhưng xác định năm nghiên cứu (ghi năm 2019) cho phù hợp.
Tính khoa học của phương pháp nghiên cứu: Bổ sung cách tính cỡ mẫu và nhóm chứng? Tiêu chuẩn chọn nhóm chứng? Có nhóm chứng thì tác giả nên chọn phương pháp nghiên cứu phù hợp.
Nội dung nghiên cứu: chưa nêu cụ thể các vấn đề cần nghiên cứu. Chỉ có Nội dung NC về ĐTĐ,Chưa có Nội dung NC về Rối loạn Lipid máu.
Chưa có các biến số NC và định nghĩa các biến số NC để giải quyết các mục tiêu cần nghiên cứu
Tính đạo đức: Bổ sung đạo đức trong nghiên cứu.
Thể thức trình bày: Chưa có chèn tài liệu tham khảo ở các phần trong đề cương. Biểu đồ Gantt đổi 2019 thành 2020</t>
  </si>
  <si>
    <t>13.20.090</t>
  </si>
  <si>
    <t>Khảo sát thực trạng bệnh đái tháo đường điều trị tại Phòng Bảo vệ sức khỏe cán bộ Tỉnh Thừa Thiên Huế</t>
  </si>
  <si>
    <t>Lê Viết Khâm
  Trương Văn Chánh
 Lê Trung Quân
 Hồ Thúy Mai
 Nguyễn Văn Tha
 Bùi Quang Vinh
 Huỳnh Công Minh
 Hồ Thị Ngọc Anh
 Huỳnh Thế Thiện Giác
 Hoàng Ngọc Hiếu Trọng
 Nguyễn Thị Thanh Thúy
 Huỳnh Thị Sáu
 Nguyễn Thị Hằng
 Đặng Anh Tuấn</t>
  </si>
  <si>
    <t>Tính mới và sáng tạo: Đề tài không mới
Tính khoa học của phương pháp nghiên cứu: Tên đề tài tại trang bìa và trang 4 không thống nhất nhau: Trang bìa cần thêm cụm từ "điều trị" trước cụm từ tại Phòng BVSKCB thì phù hợp với đề tài nghiên cứu hơn. Chưa nêu rõ đối tượng và cỡ mẫu cụ thể.
Nội dung nghiên cứu: Nội dung nghiên cứu chưa thể hiện được theo 2 mục tiêu đã đưa ra. Đề nghị tác giả bám sát 2 mục tiêu đề ra và xây dựng nội dung nghiên cứu theo mục tiêu.</t>
  </si>
  <si>
    <t>13.20.091</t>
  </si>
  <si>
    <t>Liên quan giữa độ xơ hóa gan trên siêu âm đàn hồi gan bằng kỹ thuật GE Shear wave Elastography với một số chỉ số sinh hóa gan ở bệnh nhân đến khám và điều trị tại Phòng BVSK cán bộ Tỉnh Thừa Thiên Huế</t>
  </si>
  <si>
    <t>Hồ Thị Ngọc Anh
  Huỳnh Công Minh
 Lê Viết Khâm
 Trần Thị Thu Hương
 Lê Thị Thùy An
 Hoàng Ngọc Hiếu Trọng
 Nguyễn Văn Tha
 Lê Trung Quân
 Huỳnh Thị Sáu
 Trương Văn Chánh
 Hồ Thúy Mai
 Bùi Quang Vinh
 Huỳnh Thế Thiện Giác
 Nguyễn Thị Thanh Thúy
 Nguyễn Thị Hằng
 Đặng Anh Tuấn</t>
  </si>
  <si>
    <t xml:space="preserve">
Tính cấp thiết của đề tài: Tên đề tài nên đổi là: Nghiên cứu mối liên quan giữa độ xơ hóa gan trên siêu âm đàn hồi gan với một số chỉ số sinh hóa gan ở bệnh nhân đến khám và điều trị tại Phòng BVSK cán bộ tỉnh Thừa Thiên Huế năm 2020
Mục tiêu nghiên cứu: MT2: Tìm hiểu các yếu tố liên quan đến độ xơ hóa gan và mối liên quan giữa độ xơ hóa gan và một số chỉ số sinh hóa máu...
Thể thức trình bày: TLTK viết chưa đúng</t>
  </si>
  <si>
    <t>30.20.092</t>
  </si>
  <si>
    <t>Tìm hiểu các yếu tố nguy cơ đái tháo đường type 2 ở người lớn tuổi tại phòng khám đa khoa KV III, trung tâm y tế thành phố Huế năm 2020</t>
  </si>
  <si>
    <t>Trần Thị Diễm Trang
  Lê Phan Cát Tiên
 Dương Thị Hồng Xuân
 Lư Bá Lộc
 Trương Thị Thúy Hằng
 Trần Thị Hạnh</t>
  </si>
  <si>
    <t>Tính cấp thiết của đề tài: Tên đề tài nên là: Nghiên cứu KT, TĐ, TH và các yếu tố nguy cơ gây bệnh ĐTĐ2 của các bệnh nhân ĐTĐ2 đang điều trị ngoại trú tại PKKV3, TTYTTP Huế năm 2020
Tính mới và sáng tạo: Đề tài không mới
Mục tiêu nghiên cứu: MT2 đổi thành MT1: Đánh giá kiến thức, thái độ, thực hành về bệnh ĐTĐ2 của các bệnh nhân điều trị ngoại trú tại PKKV3, TTYT TP Huế năm 2020
MT2: Tìm hiểu các yếu tố nguy cơ gây bệnh ĐTĐ2 ở các bệnh nhân...
Tính khoa học của phương pháp nghiên cứu: Bổ sung đầy đủ nội dung Tiêu chuẩn chẩn đoán ĐTĐ của ADA.
Thể thức trình bày: TLTK sắp xếp chưa đúng</t>
  </si>
  <si>
    <t>31.20.093</t>
  </si>
  <si>
    <t>Xác định tỷ lệ Đái tháo đường và một số yếu tố liên quan ở người từ 30 - 69 tuổi tại phường Thủy Châu, thị xã Hương Thủy, tỉnh Thừa Thiên Huế</t>
  </si>
  <si>
    <t>Nguyễn Thị Hồng Ngọc
  Trần Phan Quốc Bảo
 Trần Đức Tuấn
 Nguyễn Thị Lành
 Phan Thị Thúy
 Nguyễn Tiển
 Võ Đức Chu
 Ngô Đắc Sỹ
 Trịnh Văn Hùng
 Tôn Thất Phụng
 Võ Hạ Ly
 Ngô Thị Thu Kim</t>
  </si>
  <si>
    <t xml:space="preserve">
Tính cấp thiết của đề tài: Tên đề tài nên đổi là: Nghiên cứu tình hình mắc bệnh ĐTĐ ở người từ 30-60 tuổi tại phường Thủy Châu, TX Hương Thủy, tỉnh Thừa Thiên Huế năm 2020
Tính mới và sáng tạo: Đề tài không mới
Mục tiêu nghiên cứu: 2 mục tiêu cụ thể
Tính khoa học của phương pháp nghiên cứu: Giải thích vì sao chọn cỡ mẫu 509 người?
Thể thức trình bày: TLTK sắp xếp và viết chưa đúng. Thiếu phiếu nghiên cứu</t>
  </si>
  <si>
    <t>31.20.094</t>
  </si>
  <si>
    <t>Khảo sát kiến thức, thái độ và thực hành ở những bệnh nhân đau thần kinh toạ do lạnh ( phong hàn ) tại Khoa YHCT-PHCN, Trung tâm y tế thị xã Hương Thủy năm 2020.</t>
  </si>
  <si>
    <t>Công Thị Hoa Lựu
  Lê Thị Thu Hiền
 Nguyễn Thị Kim Oanh
 Lê Viết Nguyên Tuấn
 Trần Thị Hà
 Nguyễn Ngọc Lộc
 Trương Thị Ngọc Diệp
 Lê Thị Mỹ Nhung
 Lê Trương Phước Thảo
 Trần Thị Là
 Nguyễn Thị Mộng Điệp
 Lê Thị My Na
 Hoàng Thị Bích Châu
 Nguyễn Thị Thu Hiền
 Ngô Thị Như Ý</t>
  </si>
  <si>
    <t>Tính cấp thiết của đề tài: Tên đề tài cần thêm: "và một số yếu tố liên quan" để phù hợp mục tiêu 2 sau này
Tính mới và sáng tạo: không mới
Mục tiêu nghiên cứu: Mục tiêu 2 chưa phù hợp với tên đề tài. Cần thêm "một số yếu tố liên quan" vào tên đề tài
Tính khoa học của phương pháp nghiên cứu: Bộ câu hỏi phỏng vấn sơ sài, cần bổ sung để đáp ứng các mục tiêu nghiên cứu
Tiêu chuẩn chọn bệnh chưa rõ, nên đưa Chẩn đoán đau dây TK tọa do phong hàn (có tài liệu tham khảo hoặc phác đồ điều trị đã được phê duyệt).
Xem lại thiết kế NC (tiến cứu)? Nếu hồi cứu thì xem lại tên đề cương nghiên cứu là năm 2020 hay 2019?
Đưa cách tính cỡ mẫu vào.
Nội dung nghiên cứu: Chưa đầy đủ: Chỉ có đặc điểm chung, giới, mùa, nghề nghiệp, trình độ học vấn. Không có các nội dung nghiên cứu về kiến thức, thái độ, thực hành, các yếu tố liên quan...
Thể thức trình bày: Đưa danh mục các chữ viết tắt ra trước đề tài. Cần đưa tài liệu minh chứng. Các phần trong đề tài không chèn tài liệu tham khảo.</t>
  </si>
  <si>
    <t>31.20.095</t>
  </si>
  <si>
    <t>Nghiên cứu hiệu quả sử dụng hổn hợp bupivacain heavy 0,5% liều thấp 0,12mg/ kg với fentanyl 20mcg để gây tê tủy sống trong mổ lấy thai tại Trung tâm y tế thị xã Hương Thủy năm 2020</t>
  </si>
  <si>
    <t>Võ Thị Trai
  Nguyễn Văn Vỹ
 Nguyễn Thị Kim Thu
 Nguyễn Minh Trí
 Trần Lũy
 Trương Quang Phới
 Lê Thị Bích Ngọc
 Văn Thị Trâm Anh
 Lê Trương Phước Thảo
 Lê Thị Nhi
 Lê Minh Tuấn
 Nguyễn Thị Mai Ly
 Nguyễn Đình Minh Nhật
 Trần Kim
 Võ Thị Thúy Ly
 Trần Thị Thu Hà
 Hồ Thị Vân Hiếu
 Võ Thị Kim Cúc
 Nguyễn Thị Thùy Trinh
 Lê Thị Hải Quyên</t>
  </si>
  <si>
    <t>Tính cấp thiết của đề tài: tính cấp thiết đề tài không cao. Tên đề tài cần đồng hóa tiếng việt: Bupivacain ưu trọng
Tính mới và sáng tạo: Đã có nhiều nghiên cứu trước đó
Mục tiêu nghiên cứu: Mục tiêu chưa cụ thể, rõ ràng. Mục tiêu 2: cần nêu rõ đánh giá tác dụng phụ lên cả sản phụ và thai nhi
Tính khoa học của phương pháp nghiên cứu: Phương pháp tính toán chưa đề cập, thường có thể sử dụng thang điểm ANOVA, Test chi-quae
Nội dung nghiên cứu: Nội dung nghiên cứu sơ sài, không đánh giá đầy đủ các mục tiêu nghiên cứu.
Thể thức trình bày: Lỗi chính tả nhiều, trình bày chưa logic</t>
  </si>
  <si>
    <t>31.20.096</t>
  </si>
  <si>
    <t>Nghiên cứu thực trạng chất lượng cuộc sống người cao tuổi và một số yếu tố liên quan tại thị xã Hương Thủy năm 2020.</t>
  </si>
  <si>
    <t>Nguyễn Đình Minh Nhật
  Trần Đức Tuấn
 Trương Thị Ngọc Diệp
 Nguyễn Thị Tịnh Nguyệt
 Võ Thị Thu Nhung
 Huỳnh Nghĩa
 Lê Thị Cẩm Nhung
 Nguyễn Thị Diễm
 Đoàn Thị Tuệ Như
 Nguyễn Minh Trí
 Võ Thị Trai
 Võ Thị Thúy Ly
 Nguyễn Hữu Viêm
 Hồ Thị Vân Hiếu
 Tôn Thất Phụng</t>
  </si>
  <si>
    <t>Tính mới và sáng tạo: Đề tài không mới.
Nêu dự kiến rõ mẫu nghiên cứu là bao nhiêu? Sử dụng phương pháp chọn mẫu thuận tiện sẽ có nhược điểm nhất định khi nghiên cứu cộng đồng. Nêu chọn phương pháp chọn mẫu nhiên đơn.
Nội dung nghiên cứu: Nội dung nghiên cứu tác giả chưa thể hiện theo các mục tiêu nghiên cứu đã đặt ra.</t>
  </si>
  <si>
    <t>31.20.097</t>
  </si>
  <si>
    <t>Khảo sát kiến thức và thực hành của nhân viên y tế về phân loại và thu gom Chất thải rắn y tế tại Bệnh viện đa khoa Thị xã Hương Thủy Tỉnh Thừa Thiên Huế năm 2020</t>
  </si>
  <si>
    <t>Nguyễn Thị Ngọc Hải
  Lê Thị Mỹ Nhung
 Nguyễn Thị Mộng Điệp
 Lê Thị Trường
 Trần Như Việt
 Nguyễn Ngọc Lộc
 Hồ Thị Vân Hiếu
 Lê Thị Thu Vân
 Võ Thị Câm Tú
 Bùi Thị Linh</t>
  </si>
  <si>
    <t>Tính cấp thiết của đề tài: MT 1 Xác định tỷ lệ kiến thức và thực hành về thu gom...Tác giả chưa phân biệt Thực hành và kiến thức thực hành. Thực hành là phải quan sát hành vi của nhân viên. Thực hành trong khảo sát: Kiến thức thực hành
Tính mới và sáng tạo: Đề tài không có gì mới
Mục tiêu nghiên cứu: Đề xuất giải pháp không phải là mục tiêu đề tài NCKH nên đề tài này chỉ có 1 mục tiêu
Tính khoa học của phương pháp nghiên cứu: Cỡ mẫu là toàn thể VC y tế của TTYT Hương Thủy thì phải nói rõ bao nhiêu người.
Thu thập số liệu thực hành phải nói rõ trong PPNC
Nội dung nghiên cứu: Nội dung NC tập trung nhiều về kiến thức.
Thu thập số liệu thực hành mới tập trung vào chất thải rắn
Thể thức trình bày: Trình bày chưa tốt</t>
  </si>
  <si>
    <t>31.20.098</t>
  </si>
  <si>
    <t>Nghiên cứu tình hình tai nạn giao thông vào điều trị tại bệnh viện Thị xã Hương Thủy, tỉnh Thừa Thiên Huế trong 3 năm (2018-2020)</t>
  </si>
  <si>
    <t>Lê Hoàng Thiên Vũ
  Dương Thị Ngọc
 Nguyễn Văn Vũ
 Nguyễn Thị Thu Thúy
 Lê Văn Sim
 Nguyễn Thị Hà
 Nguyễn Thị Biển
 Võ Thị Hạnh Trinh
 Hoàng Thị Bích Châu
 Ngô Văn Nghĩa
 Trần Thị Hà
 Bùi Thị Linh</t>
  </si>
  <si>
    <t>Tính khoa học của phương pháp nghiên cứu: Phương pháp nghiên cứu chưa rõ ràng.
Nội dung nghiên cứu: Nội dung nghiên cứu chưa giải quyết đầy đủ các mục tiêu đề ra, chưa xác định nguyên nhân và đề xuất giải pháp.
Tính ứng dụng: Khả năng ứng dụng các kết quả nghiên cứu từ đề tài là chưa cao.
Thể thức trình bày: Đánh số trích dẫn tài liệu tham khảo</t>
  </si>
  <si>
    <t>06.20.099</t>
  </si>
  <si>
    <t>Đánh giá nhận thức về quản lý chất lượng bệnh viện của nhân viên y tế bệnh viện Mắt Huế</t>
  </si>
  <si>
    <t>Bệnh viện Mắt</t>
  </si>
  <si>
    <t>Lê Thị Thùy Trang
  Nguyễn Ngọc Khả Tú</t>
  </si>
  <si>
    <t>Tính cấp thiết của đề tài: Lý do chọn đề tài: Bổ sung thêm các chỉ tiêu, so sánh, cập nhật tài liệu tham khảo trong nước
Tính mới và sáng tạo: Tên đề tài: Bổ sung thời gian nghiên cứu
Tính khoa học của phương pháp nghiên cứu: Làm rõ bộ câu hỏi: Cán bộ quản lý, nhân viên, bổ sung thêm để phù hợp với mục tiêu nghiên cứu.
Tính đại diện các mẫu nghiên cứu: Chưa khả thi
Nội dung nghiên cứu: Đề cương chưa có nội dung nghiên cứu.Nên bổ sung thêm ý thức và trách nhiệm của cán bộ trong phần khảo sát CBCNVC
Thể thức trình bày: Chưa đạt yêu cầu, cần chỉnh sửa</t>
  </si>
  <si>
    <t>06.20.100</t>
  </si>
  <si>
    <t>Nghiên cứu tình hình quản lý chất thải y tế ở Bệnh viện Mắt Huế năm 2020</t>
  </si>
  <si>
    <t>Võ Nguyễn Thị Thủy Tiên
  Trương Thị Cẩm Trang
 Nguyễn Đức Tâm</t>
  </si>
  <si>
    <t>Tính cấp thiết của đề tài: Cần làm rõ lý do chọn đề tài: số liệu cụ thể, các nghiên cứu trong nước và tại BV Mắt để thấy tính cấp thiết của đề tài
Mục tiêu nghiên cứu: Mục tiêu 1: Chất thải hay chất thải y tế. Mục tiêu 2: Tìm hiểu một số yếu tố liên quan ảnh hưởng đến quản lý chất thải y tế tại Bệnh viện Mắt.
Tính mới và sáng tạo: Thống nhất tên: "Chất thải hay chất thải y tế" giữa tên đề tài và mục tiêu nghiên cứu
Tính khoa học của phương pháp nghiên cứu: Không nêu rõ đối tượng nghiên cứu là ai. PPNC không rõ ràng. Bổ sung bảng kiểm, phiếu hỏi. Xây dựng bảng kiểm để đánh giá.
Nội dung nghiên cứu: Cần nêu cụ thể những thông tin thu thập thông qua tóm tắt phiếu thu thập thông tin. Nội dung nghiên cứu nặng về kiến thức, ít thực hành. Thực hành nặng về hỏi. Cần bổ sung nội dung quan sát thực tế
Thể thức trình bày: Chỉnh sửa lại thể thức trình bày. Trích dẫn các TLTK chưa đúng quy định</t>
  </si>
  <si>
    <t>06.20.101</t>
  </si>
  <si>
    <t>Nghiên cứu thực trạng chất lượng làm hồ sơ bệnh án nội trú tại Bệnh viện Mắt Huế</t>
  </si>
  <si>
    <t>Dương Nguyễn Thanh Sơn
  Nguyễn Thị Như Ý
 Cao Xuân Hải
 Lê Thị Cẩm Vân
 Nguyễn Viết Phước Lộc</t>
  </si>
  <si>
    <t>Tính cấp thiết của đề tài: Cần nêu một vài con số thực tại quản lý hồ sơ bệnh án của BV Mắt để thấy tính cấp thiết của đề tài
Tính khoa học của phương pháp nghiên cứu: Đây là nghiên cứu cắt ngang trên mẫu, nên cỡ mẫu cần phải tính toán khoa học theo công thức tính cỡ mẫu
Nêu rõ phương pháp xử lý số liệu, các phép thống kê sử dụng trong nghiên cứu
Nội dung nghiên cứu: Cần có sự cân đối nội dung giữa mục tiêu 1 và mục tiêu 2
Thể thức trình bày: cần viết theo thể thức của hội đồng KHKT</t>
  </si>
  <si>
    <t>06.20.102</t>
  </si>
  <si>
    <t>Đánh giá kết quả điều trị tắc lệ đạo bẩm sinh bằng phương pháp đặt ống silicon lệ mũi</t>
  </si>
  <si>
    <t>Châu Việt Hòa
  Dương Nguyễn Thanh Sơn
 Hồ Hoàng Phương Thảo
 Lê Văn Hòa
 Lê Thị Vân
 Nguyễn Thị Phương Thu
 Trần Thị Dung</t>
  </si>
  <si>
    <t>Tác giả xem lại thời gian nghiên cứu.</t>
  </si>
  <si>
    <t>06.20.103</t>
  </si>
  <si>
    <t>Đánh giá kết quả điều trị đục thể thủy tinh bằng phương pháp phaco trên bệnh nhân đã cắt bè củng giác mạc</t>
  </si>
  <si>
    <t>Nguyễn Thế Hùng
  Phạm Minh Trường
 Nguyễn Thị Thanh Trúc
 Lê Thị Mỹ Hạnh
 Nguyễn Thị Hòa
 Lê Văn Hòa
 Trần Chiến Thắng
 Nguyễn Thị Thanh Thúy
 Lê Thị Thùy Trang</t>
  </si>
  <si>
    <t>06.20.104</t>
  </si>
  <si>
    <t>Đánh giá đặc điểm lâm sàng và kết quả điều trị xuất huyết tiền phòng do chấn thương đụng dập nhãn cầu</t>
  </si>
  <si>
    <t>Nguyễn Thị Hòa
  Phạm Minh Trường
 Nguyễn Thế Hùng
 Trương Nguyên Hưng
 Nguyễn Thị Phương Thu
 Trần Thị Dung
 Võ Tường Huy
 Nguyễn Khoa Toàn</t>
  </si>
  <si>
    <t>Tính mới và sáng tạo: Đề tài này đã có nhiều tác giả nghiên cứu.
Tính khoa học của phương pháp nghiên cứu: Phương pháp nghiên cứu: bổ sung mô tả cắt ngang.
Nội dung nghiên cứu: Nên nêu tiêu chuẩn rõ (theo tài liệu nào) về đánh giá điều trị thế nào là tốt, trung bình, xấu hay để lại di chứng...
Tính đạo đức: Bổ sung phần Tính đạo đức trong NC
Thể thức trình bày: Bổ sung chữ viết tắt</t>
  </si>
  <si>
    <t>06.20.105</t>
  </si>
  <si>
    <t>Đánh giá tình hình nhiễm virus Viêm gan B trên bệnh nhân phẫu thuật mắt bằng test HbsAg</t>
  </si>
  <si>
    <t>Nguyễn Chiến Thắng
  Trương Thị Hồng Phương
 Lê Quang Hòa
 Nguyễn Thị Hải Yến</t>
  </si>
  <si>
    <t>Tính mới và sáng tạo: ảnh hưởng không lớn
Mục tiêu nghiên cứu: rõ ràng
Tính khoa học của phương pháp nghiên cứu: Nội dung các yếu tố liên quan: Cần bổ sung thêm các yếu tố liên quan đặc thù của nhiễm viêm gan siêu vi B</t>
  </si>
  <si>
    <t>06.20.106</t>
  </si>
  <si>
    <t>Nghiên cứu tình hình quản lý tài chính tại Bệnh viện Mắt Huế trong cơ chế tự chủ</t>
  </si>
  <si>
    <t>Nguyễn Thanh Tiến
  Phạm Minh Trường
 Nguyễn Thanh Hải
 Nguyễn Thị Kim Hồng
 Nguyễn Thị Bích Ngọc
 Lê Thị Phương Khanh
 Đoàn Trọng Hiệp
 Nguyễn Thị Hòa</t>
  </si>
  <si>
    <t>Mục tiêu nghiên cứu: Mục tiêu cần viết lại:
Mt1: Mô tả thực trạng
Mt2: Tìm hiều một số yếu tố liên quan
Tính khoa học của phương pháp nghiên cứu: Đối tượng chưa cụ thể. Phương pháp chưa rõ. Chưa nêu được phương pháp tính toán, thang đo.
Nội dung nghiên cứu: Nội dung chưa giải quyết được 02 mục tiêu. Đề tài nên tập trung nghiên cứu chuyên sâu cơ chế và cách thực hiện tự chủ Tài chính giai đoạn từ tháng 8/2019 đến hết năm 2020.</t>
  </si>
  <si>
    <t>05.20.107</t>
  </si>
  <si>
    <t>Khảo sát sự hài lòng của người bệnh và người nhà người bệnh đang điều trị nội trú tại bệnh viện lao và bệnh phổi tỉnh thừa thiên huế năm 2019</t>
  </si>
  <si>
    <t>Bệnh viện Lao bệnh Phổi</t>
  </si>
  <si>
    <t>Hoàng Thị Kim Yến
  Lê Thanh Hải
 Phan Thị Thanh Thủy
 Hà Văn Tuần
 Phùng Hữu Phan
 Nguyễn Văn Vương
 Lê Tấn Dũng
 Nguyễn Thanh Khoa
 Nguyễn Văn Bi
 Phạm Thị Mỹ Hương
 Nguyễn Thị Thơm
 Nguyễn Thị Thúy Dung
 Hà Thị Xuân
 Hoàng Thị Thu Nhung
 Lê Kim Quỳnh
 Nguyễn Thị Mỹ Nga
 Ngô Thị Thắm
 Nguyến Thị Thanh Thủy
 Lê Phạm Tố Trâm
 Hoàng Quốc Khanh
 Phạm Hữu Hiền</t>
  </si>
  <si>
    <t>Tính cấp thiết của đề tài: Bổ sung các số liệu các yếu tố liên quan đến đề tài trong và ngoài nước nhằm tăng tính cấp thiết của đề tài.
Tính mới và sáng tạo: không mới
Tính khoa học của phương pháp nghiên cứu: Cần làm rõ đối tượng nghiên cứu: độ tuôi phỏng vấn, các vấn đề kèm theo. Thời điểm phỏng vấn, nơi phỏng vấn để tránh yếu tâm lý tố e ngại của bệnh nhân và người nhà.
Cần xác định cỡ mẫu để đảm bảo cho nghiên cứu
Thể thức trình bày: Mỗi số liệu nêu ra cần chú thích TLTK</t>
  </si>
  <si>
    <t>31.20.108</t>
  </si>
  <si>
    <t>Tìm hiểu kiến thức và thực hành về phòng chống sốt xuất huyết của người dân thị xã Hương Thủy, tỉnh Thừa Thiên Huế năm 2020</t>
  </si>
  <si>
    <t>Đoàn Thị Tuệ Như
  Vũ Lê Thanh Hà
 Nguyễn Đình Minh Nhật
 Nguyễn Thị Dân
 Lê Thị Thu Sương
 Nguyễn Thị Hà My
 Hà Thị Lan
 Hoàng Thị Thuận
 Ngô Đắc Sỹ
 Nguyễn Thị Hoài Ân
 Chu Thị Hồng Hạnh
 Võ Thị Mỹ Cúc</t>
  </si>
  <si>
    <t>Tính cấp thiết của đề tài: Nên mô tả tình hình Sốt xuất huyết của địa bàn nghiên cứu. Tên đề tài nên đổi là: Nghiên cứu kiến thức, thực hành về phòng chống sốt xuất huyết của người dân TX Hương Thủy....
Mục tiêu nghiên cứu: MT1: Đánh giá kiến thức và thực hành về phòng, chống SXH.... MT2: Tìm hiểu một số yếu tố liên quan...
Tính khoa học của phương pháp nghiên cứu: Phải mô tả tả Thị xã Hương Thủy có bao nhiêu phường, tai sao chon 03 phường mà không dùng công thức tính cỡ mẫu? Chưa dự kiến cỡ mẫu? 
Nội dung nghiên cứu: Chưa có bảng điểm đánh giá kiến thức, thực hành đạt, không đạt
Thể thức trình bày: TLTK viết chưa đúng</t>
  </si>
  <si>
    <t>05.20.109</t>
  </si>
  <si>
    <t>Khảo sát sự hài lòng của người bệnh điều trị nội trú đối với kỹ năng giao tiếp của điều dưỡng tại khoa Lâm sàng Bệnh viện Lao và Bệnh phổi tỉnh Thừa Thiên Huế năm 2020</t>
  </si>
  <si>
    <t>Nguyễn Thị Thơm
  Lê Thanh Hải
 Phùng Hữu Phan
 Hà Văn Tuần
 Nguyễn Đức Tâm
 Hà Thị Xuân
 Phạm Thị Mỹ Hương
 Nguyễn Thị Thúy Dung
 Hoàng Thị Thu Nhung
 Lê Kim Quỳnh
 Nguyễn Thị Thơm
 Ngô Thị Thắm
 Nguyễn Thị Mỹ Nga
 Nguyễn Văn Bi
 Nguyễn Thanh Khoa
 Lê Tấn Dũng
 Hồ Thị Thi</t>
  </si>
  <si>
    <t xml:space="preserve">
Tính mới và sáng tạo: Đã có nhiều nghiên cứu trước đó
Mục tiêu nghiên cứu: Người bệnh điều trị nội trú dưới 3 ngày không phải là tiêu chuẩn loại trừ
Bệnh nhân câm, điếc, khó khăn về nói có đưa vào đối tượng nghiên cứu hay loại trừ?
Bệnh nhân không nói được tiếng việt thì đánh giá như thế nào?
Nêu rõ cách chọn mẫu: 200 bệnh nhân được chọn rãi đều các tháng/ngày hay chỉ một thời điểm cách ngang để đủ 200
Thể thức trình bày: phần tổng quan viết gọn lại theo yêu cầu của hội đồng NCKH</t>
  </si>
  <si>
    <t>05.20.110</t>
  </si>
  <si>
    <t>“Nghiên cứu tỷ lệ mắc bệnh đái tháo đường và tiền đái tháo đường ở bệnh nhân lao phổi điều trị tại Bệnh viện Lao và Bệnh phổi tỉnh Thừa Thiên Huế”</t>
  </si>
  <si>
    <t>Phạm Hữu Hiền
  Lê Thanh Hải
 Phạm Hữu Hiền
 Phan Thiện Nhật
 Hà Văn Tuần
 Nguyễn Đức Tâm
 Nguyễn Văn Bi
 Lê Tấn Dũng
 Nguyễn Thị Thơm
 Nguyễn Thị Thúy Dung
 Huỳnh Ngọc Ân
 Phan Thị Thanh Thủy
 Phan Thị Như Ngọc</t>
  </si>
  <si>
    <t>Tính cấp thiết của đề tài: Trong phần tổng quan tài liệu: thiếu tài liệu tham khảo liên quan đến nội dung cần thiết (mối liên quan giữa ĐTĐ và lao phổi, các nghiên cứu về tỷ lệ mắc bệnh ĐTĐ ở bệnh nhân lao phổi). Tên đề tài thêm năm 2020.
Mục tiêu nghiên cứu: Đề tài "Nghiên cứu tỷ lệ mắc bệnh đái tháo đường và tiền đái tháo đường..."
Mục tiêu: Chỉ có "đái tháo đường" không có "tiền đái tháo đường". Nên viết lại:
MT1: Đánh giá tỷ lệ mắc ĐTĐ và tiền ĐTĐ ở những bệnh nhân lao phổi điều trị tại ...năm 2020.
MT2: Xác định những yếu tố liên quan đến ĐTĐ và tiền ĐTĐ ở những bệnh nhân lao phổi...
Nội dung nghiên cứu: Chưa dự kiến cỡ mẫu.
Thể thức trình bày: Không có phần TLTK, nhưng có trích dẫn. Thiếu danh mục từ viết tắt. Cần diễn đạt ngắn gọn, súc tích.</t>
  </si>
  <si>
    <t>05.20.111</t>
  </si>
  <si>
    <t>Nghiên cứu tỷ lệ lao kháng đa thuốc bằng kỹ thuật Gene Xpert tại tỉnh Thừa Thiên Huế năm 2020</t>
  </si>
  <si>
    <t>Nguyễn Thị Hằng
  Lê Thanh Hải
 Nguyễn Thị Hằng
 Hoàng Thị Huyền Trang
 Nguyễn Thị Mỹ Duyên
 Võ Thị Châu Thanh
 Phan Thiện Nhật
 Nguyễn Đức
 Hồ Thị Thu Hạnh
 Huỳnh Ngọc Ân
 Hoàng Quốc Khanh
 Phan Thị Thanh Thủy
 Nguyễn Phú
 Phạm Thị Như Hoàng</t>
  </si>
  <si>
    <t>Tính mới và sáng tạo: Đề tài không mới</t>
  </si>
  <si>
    <t>05.20.112</t>
  </si>
  <si>
    <t>Khảo sát kiến thức và thực hành chăm sóc, điều trị của bệnh nhân mắc bệnh phổi tắc nghẽn mạn tính đang được quản lý ngoại trú tại Khoa Khám bệnh – Hồi sức cấp cứu thuộc Bệnh viện Lao và Bệnh phổi tỉnh Thừa Thiên Huế năm 2020</t>
  </si>
  <si>
    <t>Ngô Hữu Luận
  Lê Thanh Hải
 Ngô Hữu Luận
 Phạm Hữu Hiền
 Dương Vĩnh Hồng
 Lê Thị Ly Ly
 Đặng Thị Hoàng Phương
 Hồ Vĩnh Điền
 Phan Thị Thanh Thúy
 Phạm Thị Tý
 Nguyến Thị Thanh Thủy
 Nguyễn Thị Bích Ngọc
 Hoàng Thị Kim Yến
 Nguyễn Phú</t>
  </si>
  <si>
    <t>Tính mới và sáng tạo: chưa cao.
Tính khoa học của phương pháp nghiên cứu: Xác định lại tiêu chí chọn mẫu để phù hợp với số lượng mẫu theo thống kê năm 2019 (Cỡ mẫu theo nghiên cứu chọn là 200 sẽ không đủ theo tính toán trong năm 2019: 63 bệnh nhân)
Nội dung nghiên cứu: Ở mục tiêu 2, nội dung nghiên cứu cần nêu rõ yếu tố liên quan là gì?
Thể thức trình bày: Thiếu danh mục tài liệu tham khảo.</t>
  </si>
  <si>
    <t>23.20.113</t>
  </si>
  <si>
    <t>Nghiên cứu thay đổi hành vi nguy cơ ở những bệnh nhân nhiễm HIV được điều trị kháng vi rút tại Trung tâm Kiểm soát bệnh tật tỉnh Thừa Thiên Huế năm 2020.</t>
  </si>
  <si>
    <t>Nguyễn Lê Tâm
  Nguyễn Khoa Nguyên
 Hoàng Văn Đức
 Võ Đăng Huỳnh Anh
 Đoàn Chí Hiền
 Châu Văn Thức
 Lê Hoài Nguyên Hương
 Hồ Diệu Thương
 Nguyễn Thị Hà Phương
 Nguyễn Văn Mỹ
 Phùng Thị Bảo Châu
 Trương Thị Mỹ Thanh
 Đặng Thị Như Hảo</t>
  </si>
  <si>
    <t>Tính khoa học của phương pháp nghiên cứu: Cần hồi cứu bệnh nhân đang điều trị ARV qua hồi cứu ghi trong bệnh án.
Cỡ mẫu 20 quá ít, chưa mang tính đại diện.
Nội dung nghiên cứu: Nội dung của mục tiêu 2 chưa nêu rõ. Nên cụ thể nội dung cho từng mục tiêu nghiên cứu. Bổ sung các yếu tố liên quan.
Thể thức trình bày: Lỗi chính tả. Tài liệu tham khảo cần sắp xếp theo A,B,C tên tác giả. Thiếu danh mục từ viết tắt</t>
  </si>
  <si>
    <t>01.20.114</t>
  </si>
  <si>
    <t>KIẾN THỨC CHĂM SÓC SAU SINH CỦA SẢN PHỤ TẠI BỆNH VIỆN ĐA KHOA CHÂN MÂY</t>
  </si>
  <si>
    <t>Bệnh viện ĐK Chân Mây</t>
  </si>
  <si>
    <t>Hoàng Văn Thám
  Ngô Văn Dũng
 Trần Toàn
 Lê Thị Diễm Thúy
 Trần Thị Hạnh
 Phan Thị Tịnh Như
 Lê Viết Nam
 Bùi Thị Mỹ Thu</t>
  </si>
  <si>
    <t>Tính cấp thiết của đề tài: Chưa nêu được tính cấp thiết
Tính mới và sáng tạo: Đề tài cũ, đã có nhiều nghiên cứu 
Tính khoa học của phương pháp nghiên cứu: Tại sao chọn 100 phụ nữ để làm mẫu nghiên cứu chưa giải thích? Cỡ mẫu chưa mang tính đại diện 
Nội dung nghiên cứu: Nội dung nghiên cứu chưa giải quyết được mục tiêu đề ra. (Tỷ lệ sản phụ đạt các mức độ kiến thức)
Thể thức trình bày: Phần mục tiêu nghiên cứu bố trí để đảm bảo yêu cầu đặt ra. Thuyết minh nghiên cứu không theo yêu cầu của hội đồng KHKT. Phần Tổng quan tài liệu chưa đạt yêu cầu</t>
  </si>
  <si>
    <t>01.20.115</t>
  </si>
  <si>
    <t>KHẢO SÁT TÌNH HÌNH KÊ ĐƠN THUỐC CORTICOID TRONG KHÁM CHỮA BỆNH NGOẠI TRÚ TẠI BỆNH VIỆN ĐA KHOA CHÂN MÂY NĂM 2020</t>
  </si>
  <si>
    <t>Trần Hữu Châu Toàn
  Hoàng Văn Thám
 Lê Hữu Huy
 Trần Thị Thảnh</t>
  </si>
  <si>
    <t xml:space="preserve">
Tính khoa học của phương pháp nghiên cứu: Không nêu lý do, vì sao chọn 600 đơn thuốc và chọn như thế nào.
Nghiên cứu hồi cứu trên sổ khám chữa bệnh lưu tại phòng kế toán, thì không thể xác định các ADR gặp khi sử dụng thuốc được
Nội dung nghiên cứu: Nội dung nghiên cứu quá sơ sài
Thể thức trình bày: Trình bày phần đặt vấn đề viết gọn lại. Các tài liệu tham khảo quá cũ.</t>
  </si>
  <si>
    <t>00.20.116</t>
  </si>
  <si>
    <t>Nghiên cứu chất lượng sống và các yếu tố liên quan ở người cao tuổi tại thị xã Hương Thủy năm 2020</t>
  </si>
  <si>
    <t>Trần Phan Quốc Bảo
  Lê Thanh An
 Dương Phan Bích Hải
 Võ Thanh Minh
 Lê Thị Quỳnh Tiên
 Nguyễn Quang Định
 Hoàng Thị Minh Châu
 Ngô Viết Sĩ
 Nguyễn Tiến
 Võ Đức Chu
 Trịnh Văn Hùng
 Phan Thị Thúy
 Trần Như Việt
 Trần Thị Thanh Hương
 Hồ Văn Tuấn</t>
  </si>
  <si>
    <t>Tính mới và sáng tạo: Đề tài không mới
Tính khoa học của phương pháp nghiên cứu: Trong phần chọn cỡ mẫu nghiên cứu tác giả đã ước tính là 434, để tăng tính chính xác của đề tài tác giả đưa ra là cần khảo sát 565 người cao tuổi, vì sao ra số lẻ này mà không phải là 450 hay 500 người?
Thể thức trình bày: Còn một số lỗi chính tả như nời sống ( trang 10), nược mô tả ( trang 9), nịnh nghĩa ( trang 10), cần thêm SF vào danh mục chữ viết tắt, một số tài liệu tham khảo như số 1, 4, 6 chưa thể hiện tham khảo từ trang số mấy đến trang mấy?</t>
  </si>
  <si>
    <t>28.20.117</t>
  </si>
  <si>
    <t>Đánh giá hiệu quả mô hình nhà trung chuyển cho đối tượng người khuyết tật sau tổn thương não và tổn thương tủy sống tại khoa Phục hồi chức năng, Trung tâm Y tế huyện Phú Vang, tỉnh Thừa Thiên Huế năm 2020</t>
  </si>
  <si>
    <t>Trương Như Sơn
  Hoàng Hữu Nam
 Lê Tuấn Đống
 Lương Minh Tâm
 Hoàng Trọng Quý
 Bùi Nhơn
 Nguyễn Thị Thủy
 Võ Tự Tín
 Đoàn Thị Lộc
 Nguyễn Thị Lưu Phương
 Đỗ Đào Vũ</t>
  </si>
  <si>
    <t>Tính cấp thiết của đề tài: Lý do chọn đề tài: Cập nhật thêm TLTK trong nước
Cần làm rõ thêm cách chọn mẫu và tính cỡ mẫu
 cỡ mẫu phải mang tính đại diện
Nội dung nghiên cứu: - Làm rõ thêm nội dung nghiên cứu để phù hợp với mục tiêu 2</t>
  </si>
  <si>
    <t>25.20.118</t>
  </si>
  <si>
    <t>Đặc điểm lâm sàng về sốt của trẻ từ 06 tháng đến dưới 60 tháng tuổi và kiến thức, thực hành chăm sóc của các bà mẹ khi có con bị sốt vào điều trị nội trú tại Trung tâm Y tế huyện Nam Đông năm 2020</t>
  </si>
  <si>
    <t>TTYT huyện Nam Đông</t>
  </si>
  <si>
    <t>Trần Thị Minh Thúy
  Hồ Thư
 Nguyễn Ngọc Thích
 Võ Phi Long
 Hồ Thị Thúy Ngân
 Trần Thị Xuân Thủy
 Nguyễn Khắc Tân
 Nguyễn Trọng Tấn
 Hồ Thị Phú
 Trần Thị Hương
 Nguyễn Thị Kiểu
 Nguyễn Thị Kim Ngọc
 Đoàn Thị Kim Sơn
 Nguyễn Thị Hồng
 Hoàng Thị Nga
 Nguyễn Thị Thu Thủy
 Hồ Thị Êm
 Nguyễn Trọng Tài
 Đinh Văn Phong
 Nguyễn Thị Ánh Hồng
 Mai Thi Thiên Trang
 Hoàng Thị Thu
 Phạm Ngọc Mai
 Văn Thị Thanh Hương
 Trần Văn Thạch</t>
  </si>
  <si>
    <t>Tính cấp thiết của đề tài: Bổ sung các số liệu các yếu tố liên quan đến vấn đề nghiên cứu nhằm tăng tính cấp thiết của đề tài.
Tính mới và sáng tạo: đã có nhiều nghiên cứu
Mục tiêu nghiên cứu: Cần cụ thể hơn ở mục tiêu 1 là trẻ em từ 6-60 tháng tuổi...
Tính khoa học của phương pháp nghiên cứu: Cỡ mẫu chưa đảm bảo tính đại diện. 
Chưa nêu phương pháp tính toán
Thiếu bảng đánh giá lâm sàng vì không cụ thể thì khó đánh giá
Nội dung nghiên cứu: Nội dung nghiên cứu sơ sài, chưa rõ ràng</t>
  </si>
  <si>
    <t>25.20.119</t>
  </si>
  <si>
    <t>Đánh giá hiệu quả điều trị bệnh thoái hóa khớp gối bằng điện châm kết hợp với siêu âm điều trị tại Trung tâm Y tế huyện Nam Đông năm 2020.</t>
  </si>
  <si>
    <t>Nguyễn Khắc Tân
  Hồ Thư
 Võ Phi Long
 Nguyễn Ngọc Thích
 Nguyễn Thị Kiểu
 Hồ Thị Thúy Ngân
 Nguyễn Thị Kim Diệu
 Trần Thị Xuân Thủy
 Trần Thị Minh Thúy
 Trần Thị Hương
 Nguyễn Công Trường
 Nguyễn Thị Thanh Tâm
 Phan Thị Thanh
 Nguyễn Duy Đức
 Nguyễn Trọng Tấn
 Nguyễn Thị Ánh Hồng
 Nguyễn Thị Lan
 Nguyễn Trọng Tài
 Trần Hoài Lâm
 Nguyễn Văn Cường
 Diệp Thị Vân
 Đặng Thị Mỹ Châu
 Trương Thị Phượng
 Vương Thị Kim Chi
 Nguyễn Thị Thùy Trang</t>
  </si>
  <si>
    <t>Tính mới và sáng tạo: Không mới</t>
  </si>
  <si>
    <t>25.20.120</t>
  </si>
  <si>
    <t>Thực trạng bệnh sâu răng và các yếu tố liên quan của học sinh dân tộc thiểu số Cơ tu tại Trường trung học cơ sở dân tộc nội trú huyện Nam Đông năm 2020</t>
  </si>
  <si>
    <t>Nguyễn Ngọc Thích
  Hồ Thư
 Võ Phi Long
 Hồ Thị Thúy Ngân
 Nguyễn Hữu Can
 Hoàng Thị Thu Hiền
 Lê Thị Nhã Ái
 Trần Hoài Lâm
 Đoàn Thị Mộng
 Diệp Thị Vân
 Nguyễn Thị Nga
 Trần Thị Xuân Thủy
 Hồ Viết Thoại
 Trần Thị Minh Thúy
 Đinh Thị Thế
 Nguyễn Thị Kiểu
 Hoàng Mạnh
 Nguyễn Thị Lan
 Mai Thị Phương Loan
 Nguyễn Duy Đức
 Phan Thị Thanh
 Nguyễn Công Trường
 Lê Thị Ngọc Cẩm
 Đoàn Xuân Minh
 Nguyễn Văn Cường
 Hồ Thị Phú</t>
  </si>
  <si>
    <t xml:space="preserve">Tính cấp thiết của đề tài: chưa cao
Tính mới và sáng tạo: đã có nhiều nghiên cứu 
Tính khoa học của phương pháp nghiên cứu: Trong phần phương pháp nghiên cứu tác giả cần đưa vào chi tiết hơn về phương tiện nghiên cứu, cách khám và cách tiến hành để phát hiện bệnh sâu răng. Các yếu tố liên quan sâu răng cần thể hiện tham khảo ở tài liệu nào để có tính khoa học, sức thuyết phục của đề tài
Thể thức trình bày: Có 1 số lỗi cần sửa đổi như lỗi chính tả như cụng cụ ( trang 15), Bổ sung thêm danh mục chữ viết tắt vì có khá nhiều chữ viết tắt như SMT( trang 6), FDI( trang 8), SMT/MR, NHĐ, SMT/R ( trang 9)...
</t>
  </si>
  <si>
    <t>25.20.121</t>
  </si>
  <si>
    <t>Các yếu tố liên quan đến rối loạn lo âu ở người cao tuổi dân tộc Cơ tu, huyện Nam Đông, tỉnh Thừa Thiên Huế năm 2020.</t>
  </si>
  <si>
    <t>Võ Phi Long
  Hồ Thư
 Nguyễn Ngọc Thích
 Hồ Thị Thúy Ngân
 Nguyễn Duy Đức
 Nguyễn Thị Kiểu
 Võ Thị Trung
 Trương Thị Phượng
 Võ Thị Tri
 Nguyễn Ngọc A Rưn
 Nguyễn Văn Cầu
 Ly Na
 Hoài Thị Di
 Hồ Văn Nghênh
 Đinh Thị Thế
 Mai Thị Phương Loan
 Lê Thị Nhã Ái
 Trần Hoài Lâm
 Nguyễn Trung Thành
 Hồ Thị Thu Thanh
 Nguyễn Thị Lan
 Phan Duy Hiền
 Nguyễn Thị Thanh Tâm
 Trần Thị Minh Thúy
 Nguyễn Công Trường
 Lưu Đức Phú</t>
  </si>
  <si>
    <t xml:space="preserve">Tính cấp thiết của đề tài: Nên đổi tên đề tài lại là: Tình hình rối loạn lo âu ở người cao tuổi dân tộc cở tu...
Tính mới và sáng tạo: Đề tài không mới.
Mục tiêu nghiên cứu: Mục tiêu 1 nên ghi là khảo sát tỷ lệ chứ không nên ghi xác định tỷ lệ.
Tính khoa học của phương pháp nghiên cứu: Trong bảng đánh giá mức độ lo âu phải chú ý THỜI GIAN xuất hiện các biểu hiện, ít nhất 1-2 tuần tốt nhát là 2 TUẦN. Phương pháp lựa chọn mẫu hợp lý. Phương pháp tính toán rõ ràng.
Nội dung nghiên cứu: Nội dung nghiên cứu phù hợp và bám sát với mục tiêu nghiên cứu.
</t>
  </si>
  <si>
    <t>02.20.122</t>
  </si>
  <si>
    <t>Nghiên cứu sự hài lòng của bệnh nhân điều trị nội trú tại Bệnh viện Đa khoa Bình Điền năm 2020</t>
  </si>
  <si>
    <t>Bệnh viện ĐK Bình Điền</t>
  </si>
  <si>
    <t>Nguyễn Ngà
  Nguyễn Ngà
 La Thị Mỹ Huyền
 Hoàng Thị Nhâm
 Phan Lê Minh Tuấn
 Văn Viết Vũ
 Nguyễn Thị Thu Hà
 Lê Thị Lanh
 Phan Thi Nga
 Ngô Thị Mỹ Duyên
 Hoàng Thị Oanh
 Nguyễn Thị Toàn Thắng
 Phan Thị Phương
 Trịnh Đình Dũng
 Trần Thị Hằng
 Hoàng Thị Kim Liên
 Nguyễn Đăng Sơn</t>
  </si>
  <si>
    <t>Tính mới và sáng tạo: đã có nhiều nghiên cứu
Tính khoa học của phương pháp nghiên cứu: Trong phần đối tượng nghiên cứu tác giả đưa cả người nhà bệnh nhân vào để khảo sát có cần thiết không? trong khi đã dự phòng thêm 20% cỡ mẫu nghiên cứu và tên đề tài là đánh giá sự hài lòng của bệnh nhân chứ không bao gồm người nhà bệnh nhân? Cần lầm rõ đối tượng nghiên cứu.
Phỏng vấn vào thời điểm nào, nơi phỏng vấn của bệnh nhân và người nhà bệnh nhân...
Thể thức trình bày: Cần bổ sung thêm chữ viết tắt trong bảng phụ lục chữ viết tắt như CSSK, KCB. Các tài liệu tham khảo bằng tiếng việt thể hiện tham khảo từ trang mấy đến trang mấy?</t>
  </si>
  <si>
    <t>02.20.123</t>
  </si>
  <si>
    <t>Nghiên cứu hiệu quả điều trị đau thần kinh tọa thể phong hàn thấp bằng phương pháp điện châm, xoa bóp bằng tay và bài thuốc Độc hoạt tang ký sinh tại Bệnh viện đa khoa Bình Điền năm 2020</t>
  </si>
  <si>
    <t>Nguyễn Văn Hà
  Nguyễn Văn Hà
 Hoàng Phước Ngọc Trâm
 Phan Lê Minh Tuấn
 Nguyễn Thị Kim Hằng
 Ngô Cưu
 Phan Thị Phương
 Nguyễn Linh San
 Võ Huy Nhật Trường
 Trần Huy Hoàng
 Nguyễn Thị Thu Hà
 Nguyễn Thị Thảo
 Nguyễn Thị Phương
 Đoàn Thị Thu Nguyệt</t>
  </si>
  <si>
    <t xml:space="preserve">
Tính mới và sáng tạo: Không mới
Nội dung nghiên cứu: Cần trích dẫn tài liệu minh chứng</t>
  </si>
  <si>
    <t>02.20.124</t>
  </si>
  <si>
    <t>KHẢO SÁT KIẾN THỨC, THÁI ĐỘ, THỰC HÀNH CỦA NGƯỜI BỆNH VÀ NGƯỜI CHĂM SÓC NGƯỜI BỆNH HEN PHẾ QUẢN ĐẾN KHÁM VÀ ĐIỀU TRỊ TẠI BỆNH VIỆN ĐA KHOA BÌNH ĐIỀN NĂM 2020</t>
  </si>
  <si>
    <t>Trần Bắc
  Trần Bắc
 Phan Lê Minh Tuấn
 Nguyễn Thanh Sơn
 Lê Thị Hoài Thu
 Trần Thị Hằng
 Lê Thị Ngọc Quý
 Trương Thị Uyển Nhi
 Nguyễn Đăng Sơn
 Trần Thị Hoa
 Nguyễn Thị Lan
 Phan Thị Như Ngọc
 Võ Thị Huyền Trang
 Trần Thị Ni Na
 Lê Thị Thu Hương
 Đỗ Thị Hoàng Nhung
 Nguyễn Thanh Bình
 Nguyễn Thị Thu Hà</t>
  </si>
  <si>
    <t>Tính mới và sáng tạo: Nhiều đơn vị có nghiên cứu
Mục tiêu nghiên cứu: Mục tiêu 1: chưa cụ thể (mẫu số quần thể là đối tượng vòa viện hay dân số trong cộng đồng)
Tính khoa học của phương pháp nghiên cứu: Hen trẻ em có đưa vào nghiên cứu không?
Dự kiến cỡ mẫu là bao nhiêu bệnh nhân, bao nhiêu người nhà trong thời gian nghiên cứu?
Phương pháp chọn mẫu thuận tiện không giải quyết được mục tiêu 1.
Tiêu chuẩn loại trừ: nên dựa vào tài liệu của BYT hoặc của GINA (chỉ chọn 1 trong 2 để làm tiêu chuẩn)
Nội dung nghiên cứu: Nội dung NC chưa đưa ra tiêu chuẩn để đánh giá xác định kiến thức đúng, thái độ đúng, thực hành đúng để giải quyết mục tiêu 2
Thể thức trình bày: Phân tổng quan viết gọn lại, nên tập trung vào nội dung nghiên cứu theo thể thức của hội đồng NCKH</t>
  </si>
  <si>
    <t>10.20.125</t>
  </si>
  <si>
    <t>Đánh giá hiệu quả điều trị viêm quanh khớp vai thể đơn thuần bằng phương pháp điện châm, thuốc thang, xoa bóp bấm huyệt kết hợp siêu âm trị liệu tại Bệnh viện Y học cổ truyền tỉnh Thừa Thiên Huế</t>
  </si>
  <si>
    <t>Bệnh viện Y học Cổ Truyền</t>
  </si>
  <si>
    <t>Lê Bá Phước
  Lê Văn Tấn
 Hoàng Thị Mỹ Phương
 Ngô Nguyên Vũ
 Phan Thị Huyền Nghi
 Nguyễn Thị Thanh Hoa
 Nguyễn Đức Anh
 Võ Thị Thùy Như
 Bùi Uyên Thi
 Hoàng Thị Nam
 Lê Hồng Long
 Nguyễn Thị Thùy Dương
 Võ Thị Thanh Xuân
 Lê Thị Bé
 Trần Thị Liên
 Nguyễn Văn Hưng
 Lê Thị Thu Thảo</t>
  </si>
  <si>
    <t>Tính mới và sáng tạo: Đề tài không mới
Thể thức trình bày: Tương đối tốt.</t>
  </si>
  <si>
    <t>10.20.126</t>
  </si>
  <si>
    <t>Khảo sát sự hài lòng của bệnh nhân điều trị nội trú tại Bệnh viện Y học cổ truyền tỉnh Thừa Thiên Huế năm 2020</t>
  </si>
  <si>
    <t>Trần Đức Sáo
  Lê Chí Thuần
 Lê Thị Tường Vy
 Phạm Hữu Rin
 Bùi Uyên Thi
 Nguyễn Thị Thanh Hoa
 Trần Thị Liên
 Lê Thị Diệu Hương
 Bùi Thị Thùy Phương
 Hồ Thị Hồng Quế
 Dương Văn Thành
 Trần Văn Sơn
 Phạm Thành Phi</t>
  </si>
  <si>
    <t xml:space="preserve">
Tính mới và sáng tạo: Đề tài có cùng nội dung: Đánh giá sự hài lòng của người bệnh điều trị nội trú và ngoại trú tại bệnh viện Y học cổ truyền tỉnh Thừa Thiên Huế 2017</t>
  </si>
  <si>
    <t>10.20.127</t>
  </si>
  <si>
    <t xml:space="preserve">Đánh giá hiệu quả điều trị đau thắt lưng thể thận âm hư bằng điện châm kết hợp Bài thuốc cổ phương Lục vị địa hoàng thang gia giảm tại Bệnh viện Y học cổ truyền tỉnh Thừa Thiên Huế </t>
  </si>
  <si>
    <t>Hoàng Thị Mỹ Phương
  Phan Thị Thanh Nhàn
 Lê Ngọc Hùng
 Trần Văn Sơn
 Ngô Quý Chí
 Nguyễn Thị Thanh Hoa
 Lê Công Danh
 Huỳnh A
 Bùi Uyên Thi
 Trần Thị Liên
 Bùi Thị Thùy Phương
 Hoàng Trọng Nguyên
 Nguyễn Hoài Nam
 Nguyễn Thị Ngọc Hiền
 Nguyễn Thị Xuân Nhi
 Lê Thị Diệu Hương
 Phạm Hữu Rin</t>
  </si>
  <si>
    <t>Tính mới và sáng tạo: Đề tài không mới
Tính khoa học của phương pháp nghiên cứu: Tác giả không nêu lý do, vì sao chọn cở mẫu 40 bệnh nhân
Thể thức trình bày: Tương đối tốt.</t>
  </si>
  <si>
    <t>00.20.128</t>
  </si>
  <si>
    <t>Đánh giá mức ứng dụng công nghệ thông tin và hồ sơ bệnh án điện tử tại các cơ sở khám bệnh, chữa bệnh tại tỉnh Thừa Thiên Huế</t>
  </si>
  <si>
    <t xml:space="preserve">Nguyễn Đào
  Nguyễn Nam Hùng
 Lê Viết Bắc
 Nguyễn Đắc Ngọc
 Nguyễn Mậu Duyên
 Hồ Văn Tuấn
 Nguyễn Tấn Tâm
 Nguyễn Thị Ba Hồng
 Trần Thị Nhân Hạnh
 Trần Thị Thu Hiền
 Hoàng Thị Minh Châu
 Ngô Thị Kim Phượng
 Phạm Huy Quốc
 Dương Thế Mạnh
 Hồ Thị Vân 
Dương Ngọc Trí
</t>
  </si>
  <si>
    <t>Cần chỉnh sửa tên đề tài "Nghiên cứu thực trạng ứng dụng công nghệ thông tin và hồ sơ bệnh án điện tự tại cơ sở khám bệnh, chữa bệnh tại tỉnh Thừa Thiên Huế"
Mục tiêu nghiên cứu: mục tiêu số 2 có cần rút ngắn lại thời gian định hướng đến năm 2025 không ( đến năm 2028 sợ quá dài)
Tính khoa học của phương pháp nghiên cứu: Cần đưa ra cụ thể thêm cách thu thập mẫu nghiên cứu trong phần phương pháp nghiên cứu khi tiến hành ở các đơn vị để tăng tính thuyết phục hơn
Nội dung nghiên cứu: Nội dung nghiên cứu cần cụ thể về phương pháp cũng như bộ tiêu chí đánh giá, cụ thể có 6 nhóm tiêu chí.
Một số yếu tố ảnh hưởng: Định hướng ứng dụng của BGĐ và thói quen của viên chức, chi phí đầu tư xây dựng hệ thống thông tin ban đầu.
Thể thức trình bày: Không trích dẫn tài liệu tham khảo trong tất cả các phần của đề tài. Một số tài liệu tham khảo như số 12, 21 là không cần thiết vì không thấy thể hiện tham khảo về vấn đề gì trong đề cương. cần chỉnh sửa một số lỗi chính tả.</t>
  </si>
  <si>
    <t>16.20.129</t>
  </si>
  <si>
    <t>Nghiên cứu tình hình tổn thương cơ thể do tai nạn lao động qua công tác Giám định y khoa tại tỉnh Thừa Thiên Huế</t>
  </si>
  <si>
    <t>Trung tâm giám định Y Khoa</t>
  </si>
  <si>
    <t xml:space="preserve">Ngô Viết Sĩ
  Hoàng Như Dũng
 Nguyễn Ninh
 Phạm Hữu Tuệ
Nguyễn Thị Thu Hà
 Nguyễn Thị Xuân Hòa
 Bùi Minh Bảo Linh
 Thiều Tôn Nữ Thùy Linh
Nguyễn Định
Phạm Thị Diệp Cúc
Trần Hòa
</t>
  </si>
  <si>
    <t xml:space="preserve">Mục tiêu nghiên cứu: Vế 2 của mục tiêu 2 chưa rõ ràng
Tính khoa học của phương pháp nghiên cứu: Đối tượng nghiên cứu: CBCNVC bị TNLĐ đến giám định tại TTGĐYK tỉnh trong 03 năm (từ 2018 đến 2020), nhưng phương pháp chọn mẫu lại lấy thời điểm từ tháng 11/2017 đến tháng 10/2020? Mẫu không xác định không đảm bảo tính đại diện.
Chưa nêu phương pháp tính toán sử dụng trong nghiên cứu
Nội dung nghiên cứu: Mục tiêu 2: Tìm hiểu các yếu tố liên quan đến tình hình TNLĐ và chi phí do mất khả năng lao động của địa bàn nghiên cứu? nhưng phiếu khảo sát chỉ hỏi:"Có được chủ sở hữu lao động chi trả chi phí điều trị thương tổn do TNLĐ không?" ... thì giải quyết mục tiêu: chi phí do mất khả năng lao động của địa bàn nghiên cứu như thế nào?
</t>
  </si>
  <si>
    <t>17.20.130</t>
  </si>
  <si>
    <t>Đánh giá chất lượng dược liệu, vị thuốc cổ truyền theo tiêu chuẩn cơ sở và tiêu chuẩn Dược điển</t>
  </si>
  <si>
    <t>Trung tâm KNMPTP</t>
  </si>
  <si>
    <t>Trần Công Dũng
  Đặng Văn Khánh
 Hà Xuân Cử
 Hoàng Thị Lan Hương
 Lê Thị Kim Chi
 Hoàng Thế Thuận
 Hoàng Thị Kim Thanh
 Nguyễn Trọng Hiếu
 Nguyễn Thị Diễm Hồng
 Trần Lê Thùy Linh
 Lê Minh Đức
 Nguyễn Trí
 Nguyễn Thị Thanh Ánh
 Nguyễn Thị Minh Hiếu
 Nguyễn Tấn Sĩ
 Ngô Thị Tuyết Mai
 Nguyễn Phan Đông Anh</t>
  </si>
  <si>
    <t>Tính cấp thiết của đề tài: Tên đề tài nên viết giới hạn trên địa bàn của tỉnh
Tính mới và sáng tạo: không mới
Mục tiêu nghiên cứu: nên gộp 2 mục tiêu thành 1.
Tính khoa học của phương pháp nghiên cứu: Không thể hồi cứu số liệu của năm 2019.
Chưa đề cập đến mẫu của các cơ sở HN Dược tư nhân.
Khó chọn ra mẫu để thực hiện (Mẫu phải có Tiêu chuẩn chất lượng theo DĐVN hoặc các dược điển tham chiếu)</t>
  </si>
  <si>
    <t>17.20.131</t>
  </si>
  <si>
    <t>Nhiễm Pseudomonas aeruginosa trong nước uống ở thành phố Huế</t>
  </si>
  <si>
    <t>Nguyễn Phan Đông Anh
  Ngô Thị Tuyết Mai
 Thái Thị Hương
 Trần Thị Thanh Thúy
 Trần Công Dũng
 Trần Lê Thùy Linh
 Nguyễn Thị Diễm Hồng
 Đặng Thị Minh Hiền
 Trần Thị Mi
 Nguyễn Thị Thanh Ánh
 Nguyễn Thị Minh Hiếu</t>
  </si>
  <si>
    <t>Mục tiêu nghiên cứu: Mục tiêu 2 không rõ ràng, trùng hợp với mục tiêu 1.
Tính khoa học của phương pháp nghiên cứu: Phương pháp chọn mẫu bổ sung cỡ mẫu không mang tính đại diện.
Nội dung nghiên cứu: Nội dung nghiên cứu mục tiêu 2 không rõ ràng
Thể thức trình bày: Tên đề tài chung không cụ thể như đối tượng nghiên cứu. Thiếu tài liệu tham khảo. Thiếu phiếu khảo sát.</t>
  </si>
  <si>
    <t>17.20.132</t>
  </si>
  <si>
    <t>Nghiên cứu xác định hàm lượng Methyl thủy ngân trong hải sản bằng phương pháp sắc ký khí khối phổ hai lần GC-MS/MS</t>
  </si>
  <si>
    <t xml:space="preserve">Lê Anh Toàn
  Đặng Văn Khánh
 Hà Xuân Cử
 Nguyễn Tấn Sĩ
 Đặng Thị Minh Hiền
 Đoàn Kim Ngân Hà
 Nguyễn Trí
 Hà Xuân Quốc Huy
 Trương Thị Hương Thu
 Thái Thị Hương
 Trần Thị Thanh Thúy
 Trần Thị Mi
 Đoàn Văn Quang
 Ngô Thị Thanh Xuân
 Võ Thị Bạch Nhạn
Võ Đức Bảo
Võ Thị Phú
</t>
  </si>
  <si>
    <t>Tính cấp thiết của đề tài: Đề tài giúp đơn vị xây dựng phương pháp áp dụng mới để xác định Methyl thủy ngân tròn hải sản, giúp tiết kiệm thời gian và kinh phí
Tính khoa học của phương pháp nghiên cứu: Xem lại cỡ mẫu, 10 mẫu
Nội dung nghiên cứu: Xem lại cỡ mẫu</t>
  </si>
  <si>
    <t>18.20.133</t>
  </si>
  <si>
    <t>Nghiên cứu đặc điểm hình thái học của chết ngạt nước trong giám định y pháp</t>
  </si>
  <si>
    <t>Trung tâm giám định pháp y</t>
  </si>
  <si>
    <t>Nguyễn Hoài An
  Lê Tự Hùng
 Trần Bảo Hùng
 Trần Như Tùng
 Nguyễn Thị Nguyệt Ánh</t>
  </si>
  <si>
    <t>Tính cấp thiết của đề tài: chưa cao
Tính mới và sáng tạo: phạm vi ảnh hưởng còn hẹp
Mục tiêu nghiên cứu: nên đưa mục tiêu 2 lên mục tiêu 1
Tính khoa học của phương pháp nghiên cứu: Lý do vì sao lại chọn thời điểm nghiên cứu từ năm 2015 đến tháng 12/2017? mà không nghiên cứu đến thời điểm hiện tại (thời điểm nghiên cứu)?
Nội dung nghiên cứu: Đề xuất thêm nội dung "Các yếu tố dịch tể liên quan chết ngạt nước" trong tên đề tài.
Không có phụ lục phiếu thiết kế để thu thập số liệu nên chưa khẳng định được có đủ cơ sở để giải quyết mục tiêu nghiên cứu đã đề ra.
Thể thức trình bày: Cần điều chỉnh</t>
  </si>
  <si>
    <t>00.20.134</t>
  </si>
  <si>
    <t>Tìm hiểu nhu cầu sử dụng dịch vụ  điều dưỡng tại nhà của những bệnh nhân  sau đột quỵ tại Thành Phố Huế năm 2020</t>
  </si>
  <si>
    <t>Nguyễn Mậu Duyên
  Lê Đình Nhân
 Nguyễn Phúc Duy
 Nguyễn Thanh Phong
 Phan Thị Hiếu
 Nguyễn Hoàng Lan
 Đinh Bảo Trâm
 Trương Như Hải Quý</t>
  </si>
  <si>
    <t xml:space="preserve">
Mục tiêu nghiên cứu: Điều chỉnh mục tiêu 1: nghiên cứu trong 2 năm 2018-2019 để phù hợp với phương pháp chọn mẫu của đề tài</t>
  </si>
  <si>
    <t>32.20.135</t>
  </si>
  <si>
    <t>Khảo sát kiến thức, thái độ, hành vi và nhu cầu chăm sóc y tế của bệnh nhân Đái tháo đường týp 2 đến khám và điều trị tại Trung tâm Y tế Thị xã Hương Trà năm 2020</t>
  </si>
  <si>
    <t>TTYT TX Hương Trà</t>
  </si>
  <si>
    <t>Thái Văn Tuấn
  Lê Quang Hiệp
 Trần Duy Kiến
 Nguyễn Thị Ngọc Giao
 Nguyễn Quốc Phương
 Trần Thị Ái Hằng
 Lê Thị Trâm
 Đỗ Tài
 Trần Hữu Quang
 Trần Lưu Quế
 Lê Thị Mai Hương
 Trương Thị Thùy Nhung
 Lê Viết Ngân
 Ngô Thị Quỳnh Như
 Trần Công Lĩnh
 Nguyễn Thị Thú</t>
  </si>
  <si>
    <t xml:space="preserve">
Tính mới và sáng tạo: Đã có những NC cùng nội dung</t>
  </si>
  <si>
    <t>32.20.136</t>
  </si>
  <si>
    <t>Tuân thủ điều trị bằng thuốc của bệnh đái tháo đường typ2 khám bệnh tại trạm Y tế thuộc Trung tâm Y tế thị xã Hương Trà</t>
  </si>
  <si>
    <t>Nguyễn Xuân Việt
  Lê Đình Thao
 Lê Quang Hiệp
 Thái Văn Tuấn
 Nguyễn Quốc Phòng
 Trần Hữu Quang
 Bạch Thị Kim Cúc
 Phạm Văn Khảm
 Nguyễn Thị Kim Huệ
 Lê Thị Kiều Oanh
 Lê Minh Hiếu
 Trần Lưu Quế
 Trần Thanh Vũ
 Mai Thị Hồng Duyên
 Đoàn Thị Thu Nga</t>
  </si>
  <si>
    <t>Tính mới và sáng tạo: Đã có đề tài khảo sát nội dung tương tự
Tính khoa học của phương pháp nghiên cứu: Phải mô tả TTYT đã triển khai toàn bộ các xã của huyên hay bao nhiêu xã. Nếu triển khai toàn bộ và số lượng bệnh nhân lớn mới sử dụng công thức tính cỡ mẫu. Nếu mới triển khai một số xã thì chọn luôn toàn bộ các bệnh nhân và tên đề tại phải điều chỉnh phù hợp với địa bàn nghiên cứu</t>
  </si>
  <si>
    <t>32.20.137</t>
  </si>
  <si>
    <t>TÌM HIỂU KIẾN THỨC, THÁI ĐỘ, HÀNH VI VÀ NHU CẦU VỀ CHĂM SÓC SỨC KHỎE SINH SẢN CỦA VỊ THÀNH NIÊN, THANH NIÊN TẠI THỊ XÃ HƯƠNG TRÀ, TỈNH THỪA THIÊN HUẾ NĂM 2020</t>
  </si>
  <si>
    <t>Ngô Văn Vinh
  Ngô Văn Vinh
 Lê Quang Hoàng
 Dương Thị Nữ
 Phan Nhật Tân
 Trần Thị Kiều Trâm
 Hà Thị Thu Ngân
 Phạm Văn Lại
 Lê Thị Kiều Oanh
 Đặng Duy Thoàng
 Nguyễn Thị Hạnh
 Đặng Thị Mỹ Nhi
 Nguyễn Thị Sương
 Phạm Thị Thanh Lan
 Trương Thị Kiều My</t>
  </si>
  <si>
    <t>Tính cấp thiết, mới, sáng tạo: không mới, có khá nhiều nghiên cứu cùng nội dung
Nội dung nghiên cứu: Kiến thức và thái độ nên nên theo thang điểm để đánh gia kiến thức và thái độ đung theo liker</t>
  </si>
  <si>
    <t>32.20.138</t>
  </si>
  <si>
    <t>Nghiên cứu hiệu quả gây tê tủy sống bằng bupivacaine liều thấp kết hợp với fentanyl để phẫu thuật lấy thai tại TTYT thị xã Hương Trà</t>
  </si>
  <si>
    <t>Lê Thị Ánh Tuyết
  Lê Thị Ánh Tuyết
 Lê Quang Hiệp
 Nguyễn Văn Vinh
 Nguyễn Văn Mạnh
 Đặng Thị Thúy Oanh
 Nguyễn Thị Hoa Lê
 Nguyễn Thị Mến
 Nguyễn Thị Như Thành
 Hoàng Thị Bích Huyền
 Trịnh Thị Thu Hường
 Nguyễn Thị Thúy Hằng
 Nguyễn Thị Xuân Lan
 Phan Thị Thu Hà</t>
  </si>
  <si>
    <t xml:space="preserve">Tính cấp thiết của đề tài: Tên đề tài sửa thời gian: năm 2020 thành từ 2017 đến 2020.
Tính mới và sáng tạo: đã có nghiên cứu trước đây
Mục tiêu nghiên cứu: Mục tiêu nghiên cứu ở mức độ khá tốt
Tính khoa học của phương pháp nghiên cứu: Thời gian thực hiện từ tháng 5 năm 2017 đến tháng 11 năm 2020 là khá dài, liệu trong các năm nói trên có năm nào thuốc tê trong quá trình đấu thầu bị chậm trể, bệnh nhân đến mổ lấy thai ít có ảnh hưởng đến quá trình thực hiên đề tài không?
Thể thức trình bày: Nên bổ sung thêm danh mục chữ viết tắt vì có thể hiện trong đề cương khá nhiều như GTTS( trang 4), VEMS( trang 9), BSP( trang 11), NKQ (trang 16)...
</t>
  </si>
  <si>
    <t>32.20.139</t>
  </si>
  <si>
    <t>Nghiên cứu tình hình theo dõi phản ứng sau tiêm chủng và các yếu tố liên quan của bà mẹ có con dưới 1 tuổi tại thị xã Hương Trà, tỉnh Thừa Thiên Huế năm 2020</t>
  </si>
  <si>
    <t>Dương Thị Thanh Thảo
  Lê Quang Hiệp
 Nguyễn Quốc Phòng
 Lê Đình Tuấn
 Trần Thanh Thiên
 Nguyễn Xuân Việt
 Hà Hoàng Kiều Nhi
 Trần Thị Ngân
 Hồ Xuân Vĩnh
 Văn Nữ Tố Tâm
 Trần Thị Thuận</t>
  </si>
  <si>
    <t xml:space="preserve">
Tính mới và sáng tạo: Chưa có tính mới
Mục tiêu nghiên cứu: Mục tiêu chưa rõ với tên đề tài. Đề xuất tác giả xem xét lại mục tiêu nghiên cứu phù hợp hơn với tên đề tài.
Tính khoa học của phương pháp nghiên cứu: Vấn đề về cỡ mẫu: mỗi xã chọn 80 trẻ em, có khả năng không đủ số lượng. Đề xuất có phương pháp chọn mẫu phù hợp để đạt cỡ mẫu nghiên cứu (Nên tăng số xã/phường được chọn)
</t>
  </si>
  <si>
    <t>07.20.140</t>
  </si>
  <si>
    <t>Nghiên cứu đặc điểm lâm sàng, yếu tố liên quan và ảnh hưởng của bệnh eczema bàn tay đến chất lượng cuộc sống tại bệnh viện Phong Da Liễu - Thừa Thiên Huế năm 2020</t>
  </si>
  <si>
    <t>Bệnh viện Phong Da Liễu</t>
  </si>
  <si>
    <t>Nguyễn Nhật Nam
  Nguyễn Đình Minh Khánh
 Nguyễn Thanh Sơn
 Lê Thị Kiều Phương
 Nguyễn Thị Liên Hồng
 Nguyễn Đắc Hanh
 Bùi Thị Quang Nhật
 Phạm Thị Ý Nhung
 Võ Đại Học
 Phạm Thị Khánh Ly
 Nguyễn Thị Khánh Ly
 Phạm Thị Xuân Thủy
 Phan Nguyễn Diệp Hòa
 Lê Thị Ngọc Túy
 Võ Thị Nguyệt
 Trần Thị Xuân</t>
  </si>
  <si>
    <t>Mục tiêu nghiên cứu: Tên đề tài: Bổ sung đối tượng nghiên cứu "Nghiên cứu đặc điểm lâm sàng, các yếu tố liên quan và ảnh hưởng của bệnh Eczema bàn tay đến chất lượng cuộc sống của bệnh nhân đến khám và điều trị tại BV Phong-Da Liễu năm 2020. Mục tiêu 2 cần đánh giá ở cả lứa tuổi dưới 18
Tính khoa học của phương pháp nghiên cứu: Đối tượng và phương pháp n/cứu: phù hợp.
Cỡ mẫu: Là bệnh nhân đến khám trong năm 2019 (n/cứu hồi cứu)?. Đưa những bệnh nhân đến khám và điều trị trong năm 2020 (mô tả cắt ngang)
Làm rõ thêm thang đo: Hongbo-1: CLCS</t>
  </si>
  <si>
    <t>08.20.141</t>
  </si>
  <si>
    <t>Đánh giá kết quả điều trị nội nha một thì trong viêm tủy cấp tại khoa Nội Nha – Nha Chu, Bệnh viện Răng Hàm Mặt Huế năm 2020</t>
  </si>
  <si>
    <t>Bệnh viện Răng Hàm Mặt</t>
  </si>
  <si>
    <t>Trịnh Nhã Trúc
  Trịnh Nhã Trúc
 Lê Đức Thịnh
 Trần Văn Dũng
 Dương Đăng Bình An
 Nguyễn Hoàng Dạ Hợp
 Nguyễn Văn An Nhơn
 Mai Thị Ngọc Nhi
 Lê Thanh Nga
 Nguyễn Thị Phượng
 Lê Thị Ly Nô
 La Thị Hoài Ly
 Tran Thi Loc
 Phan Thị Ngọc Anh
 Nguyễn Thị Thanh Hà
 Trần Thị Thu
 Hà Thị Quỳnh Như
 Trần Thị Kim Phượng</t>
  </si>
  <si>
    <t xml:space="preserve">
Tính cấp thiết của đề tài: Thay đổi cụm từ viêm tủy cấp ... thành .... viêm tủy răng cấp tính
Tính khoa học của phương pháp nghiên cứu: Nói rõ phương pháp chọn mẫu: đối tượng nào vào nhóm 1, đối tượng nào vào nhóm 2
Bệnh nhân được đánh giá lại sau 3 tháng
Thể thức trình bày: Tổng quan viết lại viết gọn theo thể thức yêu cầu</t>
  </si>
  <si>
    <t>31.20.159</t>
  </si>
  <si>
    <t xml:space="preserve">Nghiên cứu mối liên quan giữa bệnh nhân Bệnh phổi tắc nghẽn mãn tính và hút thuốc lá vào điều trị tại Bệnh viện đa khoa thị xã Hương Thủy năm 2020 </t>
  </si>
  <si>
    <t>Nguyễn Thị Kim Thu
  Nguyễn Văn Vỹ
 Dương Thị Thu Hằng
 Trương Quang Phới
 Lê Hoàng Thiên Vũ
 Võ Thị Trai
 Nguyễn Thị Huyền
 Dương Thị Ngọc
 Nguyễn Thị Hà
 Lê Trương Phước Thảo
 Nguyễn Thị Trà My
 Võ Thị Kim Cúc
 Trần Thị Thu Hà
 Nguyễn Thị Mai Ly
 Hồ Thị Vân Hiếu
 Nguyễn Tiển</t>
  </si>
  <si>
    <t xml:space="preserve">
Tính cấp thiết của đề tài: Tên đề tài: nên đổi cụm từ bệnh viện đa khoa thành TTYT
Mục tiêu nghiên cứu: Nên xây dựng lại 2 mục tiêu cụ thể hơn:
MT1: Môt tả đặc điểm lâm sàng, CLS bệnh nhận phổi tắc nghẽn mạn tính của cả 2 nhóm: Hút thuốc và không hút thuốc lá.
MT2: Tìm hiểu mối liên quan giữa bệnh phổi tắc nghẽn mạn tính với hút thuốc lá
Tính khoa học của phương pháp nghiên cứu: Nói rõ hơn phương pháp nghiên cứu.
Cỡ mẫu dự kiến: nên chọn mỗi nhóm &amp; gt 30 nên cở mẫu &amp; gt
60
Nội dung nghiên cứu: Nêu rõ tiêu chuẩn để đánh giá: phân độ khó thở độ 1,2,3
Nên áp dụng tiêu chuẩn chẩn đoán theo quyết định của BYT (QĐ4562/QĐ -BYT ngày 19/7/2018)
Thể thức trình bày: Nên viết gọn lại theo thể thức yêu cầu của hội đồng NCKH</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</si>
</sst>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
  </numFmts>
  <fonts count="42">
    <font>
      <sz val="11"/>
      <color theme="1"/>
      <name val="Calibri"/>
      <family val="2"/>
    </font>
    <font>
      <sz val="14"/>
      <color indexed="8"/>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1"/>
      <color indexed="8"/>
      <name val="Times New Roman"/>
      <family val="1"/>
    </font>
    <font>
      <b/>
      <sz val="12"/>
      <name val="Times New Roman"/>
      <family val="1"/>
    </font>
    <font>
      <b/>
      <sz val="11"/>
      <color indexed="8"/>
      <name val="Times New Roman"/>
      <family val="1"/>
    </font>
    <font>
      <b/>
      <sz val="9"/>
      <name val="Times New Roman"/>
      <family val="1"/>
    </font>
    <font>
      <sz val="9"/>
      <name val="Times New Roman"/>
      <family val="1"/>
    </font>
    <font>
      <sz val="1"/>
      <name val="Calibri"/>
      <family val="2"/>
    </font>
    <font>
      <sz val="8"/>
      <name val="Tahoma"/>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29" fillId="28" borderId="2"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8">
    <xf numFmtId="0" fontId="0" fillId="0" borderId="0" xfId="0" applyFont="1" applyAlignment="1">
      <alignment/>
    </xf>
    <xf numFmtId="0" fontId="18" fillId="0" borderId="0" xfId="0" applyFont="1" applyAlignment="1">
      <alignment/>
    </xf>
    <xf numFmtId="0" fontId="19" fillId="0" borderId="0" xfId="0" applyFont="1" applyAlignment="1">
      <alignment horizontal="center" vertical="top"/>
    </xf>
    <xf numFmtId="0" fontId="18" fillId="0" borderId="0" xfId="0" applyFont="1" applyAlignment="1">
      <alignment wrapText="1"/>
    </xf>
    <xf numFmtId="0" fontId="18" fillId="0" borderId="0" xfId="0" applyFont="1" applyAlignment="1">
      <alignment/>
    </xf>
    <xf numFmtId="0" fontId="20" fillId="0" borderId="10" xfId="0" applyFont="1" applyBorder="1" applyAlignment="1">
      <alignment horizontal="center"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Border="1" applyAlignment="1">
      <alignment vertical="center" wrapText="1"/>
    </xf>
    <xf numFmtId="0" fontId="20" fillId="0" borderId="11" xfId="0" applyFont="1" applyBorder="1" applyAlignment="1">
      <alignment/>
    </xf>
    <xf numFmtId="0" fontId="20" fillId="0" borderId="12" xfId="0" applyFont="1" applyBorder="1" applyAlignment="1">
      <alignment wrapText="1"/>
    </xf>
    <xf numFmtId="0" fontId="20" fillId="0" borderId="12" xfId="0" applyFont="1" applyBorder="1" applyAlignment="1">
      <alignment/>
    </xf>
    <xf numFmtId="0" fontId="20" fillId="0" borderId="12" xfId="0" applyFont="1" applyBorder="1" applyAlignment="1">
      <alignment vertical="center" wrapText="1"/>
    </xf>
    <xf numFmtId="0" fontId="18" fillId="0" borderId="12" xfId="0" applyFont="1" applyBorder="1" applyAlignment="1">
      <alignment/>
    </xf>
    <xf numFmtId="0" fontId="18" fillId="0" borderId="10" xfId="0" applyFont="1" applyBorder="1" applyAlignment="1">
      <alignment/>
    </xf>
    <xf numFmtId="0" fontId="18" fillId="0" borderId="11" xfId="0" applyFont="1" applyBorder="1" applyAlignment="1">
      <alignment/>
    </xf>
    <xf numFmtId="0" fontId="18" fillId="0" borderId="12" xfId="0" applyFont="1" applyBorder="1" applyAlignment="1">
      <alignment wrapText="1"/>
    </xf>
    <xf numFmtId="0" fontId="18" fillId="0" borderId="12" xfId="0" applyFont="1" applyBorder="1" applyAlignment="1">
      <alignment/>
    </xf>
    <xf numFmtId="0" fontId="18" fillId="0" borderId="10" xfId="0" applyFont="1" applyBorder="1" applyAlignment="1">
      <alignment horizontal="center" vertical="center"/>
    </xf>
    <xf numFmtId="0" fontId="22" fillId="0" borderId="11"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12" xfId="0" applyFont="1" applyBorder="1" applyAlignment="1">
      <alignment vertical="center" wrapText="1"/>
    </xf>
    <xf numFmtId="0" fontId="22" fillId="0" borderId="12" xfId="0" applyFont="1" applyBorder="1" applyAlignment="1">
      <alignment horizontal="center" vertical="center" wrapText="1"/>
    </xf>
    <xf numFmtId="164" fontId="22" fillId="0" borderId="12" xfId="0" applyNumberFormat="1" applyFont="1" applyBorder="1" applyAlignment="1">
      <alignment horizontal="right" vertical="center" wrapText="1"/>
    </xf>
    <xf numFmtId="164" fontId="22" fillId="0" borderId="12" xfId="0" applyNumberFormat="1" applyFont="1" applyBorder="1" applyAlignment="1">
      <alignment horizontal="left" vertical="center" wrapText="1"/>
    </xf>
    <xf numFmtId="165" fontId="22" fillId="0" borderId="12" xfId="0" applyNumberFormat="1" applyFont="1" applyBorder="1" applyAlignment="1">
      <alignment horizontal="center" vertical="center" wrapText="1"/>
    </xf>
    <xf numFmtId="0" fontId="18" fillId="0" borderId="0" xfId="0" applyFont="1" applyAlignment="1">
      <alignment wrapText="1"/>
    </xf>
    <xf numFmtId="0" fontId="18"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ngHopDeCuong_Nam_2020-TH-%20Sau%20hop%20co%20bo%20sung%20ten%20cac%20thanh%20vien%20de%20ta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Goc tu PM"/>
      <sheetName val="2.In hop"/>
      <sheetName val="3. In thong bao"/>
      <sheetName val="4. 2020-2021"/>
      <sheetName val="2019-2020"/>
      <sheetName val="2019 xin qua 2020"/>
      <sheetName val="Theo don vi"/>
      <sheetName val="Dự toán"/>
      <sheetName val="BIEU DO"/>
      <sheetName val="Sheet3"/>
      <sheetName val="Sheet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K146"/>
  <sheetViews>
    <sheetView tabSelected="1" zoomScale="115" zoomScaleNormal="115" zoomScaleSheetLayoutView="55" zoomScalePageLayoutView="0" workbookViewId="0" topLeftCell="A1">
      <pane xSplit="5" ySplit="3" topLeftCell="F4" activePane="bottomRight" state="frozen"/>
      <selection pane="topLeft" activeCell="A1" sqref="A1"/>
      <selection pane="topRight" activeCell="E1" sqref="E1"/>
      <selection pane="bottomLeft" activeCell="A4" sqref="A4"/>
      <selection pane="bottomRight" activeCell="H141" sqref="H141"/>
    </sheetView>
  </sheetViews>
  <sheetFormatPr defaultColWidth="9.140625" defaultRowHeight="15"/>
  <cols>
    <col min="1" max="1" width="4.00390625" style="1" customWidth="1"/>
    <col min="2" max="2" width="8.8515625" style="1" customWidth="1"/>
    <col min="3" max="3" width="18.28125" style="26" customWidth="1"/>
    <col min="4" max="4" width="6.8515625" style="1" customWidth="1"/>
    <col min="5" max="5" width="21.8515625" style="27" customWidth="1"/>
    <col min="6" max="6" width="5.140625" style="1" customWidth="1"/>
    <col min="7" max="7" width="9.57421875" style="1" hidden="1" customWidth="1"/>
    <col min="8" max="8" width="45.7109375" style="1" customWidth="1"/>
    <col min="9" max="9" width="5.140625" style="1" customWidth="1"/>
    <col min="10" max="10" width="5.28125" style="1" customWidth="1"/>
    <col min="11" max="11" width="7.8515625" style="1" customWidth="1"/>
    <col min="12" max="16384" width="9.140625" style="1" customWidth="1"/>
  </cols>
  <sheetData>
    <row r="1" spans="2:11" ht="24.75" customHeight="1">
      <c r="B1" s="2" t="s">
        <v>0</v>
      </c>
      <c r="C1" s="3"/>
      <c r="D1" s="4"/>
      <c r="E1" s="4"/>
      <c r="F1" s="4"/>
      <c r="G1" s="4"/>
      <c r="H1" s="4"/>
      <c r="I1" s="4"/>
      <c r="J1" s="4"/>
      <c r="K1" s="4"/>
    </row>
    <row r="2" spans="1:11" ht="15">
      <c r="A2" s="5" t="s">
        <v>1</v>
      </c>
      <c r="B2" s="6" t="s">
        <v>2</v>
      </c>
      <c r="C2" s="7" t="s">
        <v>3</v>
      </c>
      <c r="D2" s="7" t="s">
        <v>4</v>
      </c>
      <c r="E2" s="8" t="s">
        <v>5</v>
      </c>
      <c r="F2" s="7" t="s">
        <v>6</v>
      </c>
      <c r="G2" s="7" t="s">
        <v>7</v>
      </c>
      <c r="H2" s="7" t="s">
        <v>8</v>
      </c>
      <c r="I2" s="7" t="s">
        <v>9</v>
      </c>
      <c r="J2" s="7" t="s">
        <v>10</v>
      </c>
      <c r="K2" s="7" t="s">
        <v>11</v>
      </c>
    </row>
    <row r="3" spans="1:11" ht="15">
      <c r="A3" s="5"/>
      <c r="B3" s="9"/>
      <c r="C3" s="10"/>
      <c r="D3" s="11"/>
      <c r="E3" s="12"/>
      <c r="F3" s="11"/>
      <c r="G3" s="11"/>
      <c r="H3" s="11"/>
      <c r="I3" s="11"/>
      <c r="J3" s="11"/>
      <c r="K3" s="13"/>
    </row>
    <row r="4" spans="1:11" ht="15">
      <c r="A4" s="14"/>
      <c r="B4" s="15">
        <v>1</v>
      </c>
      <c r="C4" s="16">
        <v>2</v>
      </c>
      <c r="D4" s="17">
        <v>3</v>
      </c>
      <c r="E4" s="16">
        <v>4</v>
      </c>
      <c r="F4" s="17">
        <v>5</v>
      </c>
      <c r="G4" s="16">
        <v>6</v>
      </c>
      <c r="H4" s="17">
        <v>13</v>
      </c>
      <c r="I4" s="16">
        <v>14</v>
      </c>
      <c r="J4" s="17">
        <v>15</v>
      </c>
      <c r="K4" s="16">
        <v>16</v>
      </c>
    </row>
    <row r="5" spans="1:11" ht="108">
      <c r="A5" s="18">
        <v>1</v>
      </c>
      <c r="B5" s="19" t="s">
        <v>12</v>
      </c>
      <c r="C5" s="20" t="s">
        <v>13</v>
      </c>
      <c r="D5" s="20" t="s">
        <v>14</v>
      </c>
      <c r="E5" s="21" t="s">
        <v>15</v>
      </c>
      <c r="F5" s="22" t="s">
        <v>16</v>
      </c>
      <c r="G5" s="23">
        <f>90000000</f>
        <v>90000000</v>
      </c>
      <c r="H5" s="24" t="s">
        <v>17</v>
      </c>
      <c r="I5" s="25">
        <f>74</f>
        <v>74</v>
      </c>
      <c r="J5" s="20" t="s">
        <v>18</v>
      </c>
      <c r="K5" s="20" t="s">
        <v>19</v>
      </c>
    </row>
    <row r="6" spans="1:11" ht="204">
      <c r="A6" s="18">
        <v>2</v>
      </c>
      <c r="B6" s="19" t="s">
        <v>20</v>
      </c>
      <c r="C6" s="20" t="s">
        <v>21</v>
      </c>
      <c r="D6" s="20" t="s">
        <v>14</v>
      </c>
      <c r="E6" s="21" t="s">
        <v>22</v>
      </c>
      <c r="F6" s="22" t="s">
        <v>16</v>
      </c>
      <c r="G6" s="23">
        <f>93500000</f>
        <v>93500000</v>
      </c>
      <c r="H6" s="24" t="s">
        <v>23</v>
      </c>
      <c r="I6" s="25">
        <f>63</f>
        <v>63</v>
      </c>
      <c r="J6" s="20" t="s">
        <v>24</v>
      </c>
      <c r="K6" s="20" t="s">
        <v>19</v>
      </c>
    </row>
    <row r="7" spans="1:11" ht="240">
      <c r="A7" s="18">
        <v>3</v>
      </c>
      <c r="B7" s="19" t="s">
        <v>25</v>
      </c>
      <c r="C7" s="20" t="s">
        <v>26</v>
      </c>
      <c r="D7" s="20" t="s">
        <v>27</v>
      </c>
      <c r="E7" s="21" t="s">
        <v>28</v>
      </c>
      <c r="F7" s="22" t="s">
        <v>16</v>
      </c>
      <c r="G7" s="23">
        <f>5000000</f>
        <v>5000000</v>
      </c>
      <c r="H7" s="24" t="s">
        <v>29</v>
      </c>
      <c r="I7" s="25">
        <f>80</f>
        <v>80</v>
      </c>
      <c r="J7" s="20" t="s">
        <v>30</v>
      </c>
      <c r="K7" s="20" t="s">
        <v>19</v>
      </c>
    </row>
    <row r="8" spans="1:11" ht="264">
      <c r="A8" s="18">
        <v>4</v>
      </c>
      <c r="B8" s="19" t="s">
        <v>31</v>
      </c>
      <c r="C8" s="20" t="s">
        <v>32</v>
      </c>
      <c r="D8" s="20" t="s">
        <v>27</v>
      </c>
      <c r="E8" s="21" t="s">
        <v>33</v>
      </c>
      <c r="F8" s="22" t="s">
        <v>16</v>
      </c>
      <c r="G8" s="23">
        <f>5000000</f>
        <v>5000000</v>
      </c>
      <c r="H8" s="24" t="s">
        <v>34</v>
      </c>
      <c r="I8" s="25">
        <f>64</f>
        <v>64</v>
      </c>
      <c r="J8" s="20" t="s">
        <v>24</v>
      </c>
      <c r="K8" s="20" t="s">
        <v>19</v>
      </c>
    </row>
    <row r="9" spans="1:11" ht="336">
      <c r="A9" s="18">
        <v>5</v>
      </c>
      <c r="B9" s="19" t="s">
        <v>35</v>
      </c>
      <c r="C9" s="20" t="s">
        <v>36</v>
      </c>
      <c r="D9" s="20" t="s">
        <v>37</v>
      </c>
      <c r="E9" s="21" t="s">
        <v>38</v>
      </c>
      <c r="F9" s="22" t="s">
        <v>16</v>
      </c>
      <c r="G9" s="23">
        <f>4000000</f>
        <v>4000000</v>
      </c>
      <c r="H9" s="24" t="s">
        <v>39</v>
      </c>
      <c r="I9" s="25">
        <f>69</f>
        <v>69</v>
      </c>
      <c r="J9" s="20" t="s">
        <v>24</v>
      </c>
      <c r="K9" s="20" t="s">
        <v>19</v>
      </c>
    </row>
    <row r="10" spans="1:11" ht="276">
      <c r="A10" s="18">
        <v>6</v>
      </c>
      <c r="B10" s="19" t="s">
        <v>40</v>
      </c>
      <c r="C10" s="20" t="s">
        <v>41</v>
      </c>
      <c r="D10" s="20" t="s">
        <v>37</v>
      </c>
      <c r="E10" s="21" t="s">
        <v>42</v>
      </c>
      <c r="F10" s="22" t="s">
        <v>16</v>
      </c>
      <c r="G10" s="23">
        <f>9000000</f>
        <v>9000000</v>
      </c>
      <c r="H10" s="24" t="s">
        <v>43</v>
      </c>
      <c r="I10" s="25">
        <f>72.5</f>
        <v>72.5</v>
      </c>
      <c r="J10" s="20" t="s">
        <v>18</v>
      </c>
      <c r="K10" s="20" t="s">
        <v>19</v>
      </c>
    </row>
    <row r="11" spans="1:11" ht="144">
      <c r="A11" s="18">
        <v>7</v>
      </c>
      <c r="B11" s="19" t="s">
        <v>44</v>
      </c>
      <c r="C11" s="20" t="s">
        <v>45</v>
      </c>
      <c r="D11" s="20" t="s">
        <v>37</v>
      </c>
      <c r="E11" s="21" t="s">
        <v>46</v>
      </c>
      <c r="F11" s="22" t="s">
        <v>47</v>
      </c>
      <c r="G11" s="23">
        <f>5000000</f>
        <v>5000000</v>
      </c>
      <c r="H11" s="24" t="s">
        <v>48</v>
      </c>
      <c r="I11" s="25">
        <f>79</f>
        <v>79</v>
      </c>
      <c r="J11" s="20" t="s">
        <v>18</v>
      </c>
      <c r="K11" s="20" t="s">
        <v>19</v>
      </c>
    </row>
    <row r="12" spans="1:11" ht="168">
      <c r="A12" s="18">
        <v>8</v>
      </c>
      <c r="B12" s="19" t="s">
        <v>49</v>
      </c>
      <c r="C12" s="20" t="s">
        <v>50</v>
      </c>
      <c r="D12" s="20" t="s">
        <v>37</v>
      </c>
      <c r="E12" s="21" t="s">
        <v>51</v>
      </c>
      <c r="F12" s="22" t="s">
        <v>16</v>
      </c>
      <c r="G12" s="23">
        <f>10000000</f>
        <v>10000000</v>
      </c>
      <c r="H12" s="24" t="s">
        <v>52</v>
      </c>
      <c r="I12" s="25">
        <f>79</f>
        <v>79</v>
      </c>
      <c r="J12" s="20" t="s">
        <v>18</v>
      </c>
      <c r="K12" s="20" t="s">
        <v>19</v>
      </c>
    </row>
    <row r="13" spans="1:11" ht="180">
      <c r="A13" s="18">
        <v>9</v>
      </c>
      <c r="B13" s="19" t="s">
        <v>53</v>
      </c>
      <c r="C13" s="20" t="s">
        <v>54</v>
      </c>
      <c r="D13" s="20" t="s">
        <v>37</v>
      </c>
      <c r="E13" s="21" t="s">
        <v>55</v>
      </c>
      <c r="F13" s="22" t="s">
        <v>16</v>
      </c>
      <c r="G13" s="23">
        <f>10000000</f>
        <v>10000000</v>
      </c>
      <c r="H13" s="24" t="s">
        <v>56</v>
      </c>
      <c r="I13" s="25">
        <f>75</f>
        <v>75</v>
      </c>
      <c r="J13" s="20" t="s">
        <v>18</v>
      </c>
      <c r="K13" s="20" t="s">
        <v>19</v>
      </c>
    </row>
    <row r="14" spans="1:11" ht="192">
      <c r="A14" s="18">
        <v>10</v>
      </c>
      <c r="B14" s="19" t="s">
        <v>57</v>
      </c>
      <c r="C14" s="20" t="s">
        <v>58</v>
      </c>
      <c r="D14" s="20" t="s">
        <v>37</v>
      </c>
      <c r="E14" s="21" t="s">
        <v>59</v>
      </c>
      <c r="F14" s="22" t="s">
        <v>16</v>
      </c>
      <c r="G14" s="23">
        <f>10000000</f>
        <v>10000000</v>
      </c>
      <c r="H14" s="24" t="s">
        <v>60</v>
      </c>
      <c r="I14" s="25">
        <f>74.5</f>
        <v>74.5</v>
      </c>
      <c r="J14" s="20" t="s">
        <v>18</v>
      </c>
      <c r="K14" s="20" t="s">
        <v>19</v>
      </c>
    </row>
    <row r="15" spans="1:11" ht="180">
      <c r="A15" s="18">
        <v>11</v>
      </c>
      <c r="B15" s="19" t="s">
        <v>61</v>
      </c>
      <c r="C15" s="20" t="s">
        <v>62</v>
      </c>
      <c r="D15" s="20" t="s">
        <v>37</v>
      </c>
      <c r="E15" s="21" t="s">
        <v>63</v>
      </c>
      <c r="F15" s="22" t="s">
        <v>16</v>
      </c>
      <c r="G15" s="23">
        <f>4000000</f>
        <v>4000000</v>
      </c>
      <c r="H15" s="24" t="s">
        <v>64</v>
      </c>
      <c r="I15" s="25">
        <f>71.5</f>
        <v>71.5</v>
      </c>
      <c r="J15" s="20" t="s">
        <v>18</v>
      </c>
      <c r="K15" s="20" t="s">
        <v>19</v>
      </c>
    </row>
    <row r="16" spans="1:11" ht="216">
      <c r="A16" s="18">
        <v>12</v>
      </c>
      <c r="B16" s="19" t="s">
        <v>65</v>
      </c>
      <c r="C16" s="20" t="s">
        <v>66</v>
      </c>
      <c r="D16" s="20" t="s">
        <v>37</v>
      </c>
      <c r="E16" s="21" t="s">
        <v>67</v>
      </c>
      <c r="F16" s="22" t="s">
        <v>16</v>
      </c>
      <c r="G16" s="23">
        <f>10000000</f>
        <v>10000000</v>
      </c>
      <c r="H16" s="24" t="s">
        <v>68</v>
      </c>
      <c r="I16" s="25">
        <f>74.5</f>
        <v>74.5</v>
      </c>
      <c r="J16" s="20" t="s">
        <v>18</v>
      </c>
      <c r="K16" s="20" t="s">
        <v>19</v>
      </c>
    </row>
    <row r="17" spans="1:11" ht="108">
      <c r="A17" s="18">
        <v>13</v>
      </c>
      <c r="B17" s="19" t="s">
        <v>69</v>
      </c>
      <c r="C17" s="20" t="s">
        <v>70</v>
      </c>
      <c r="D17" s="20" t="s">
        <v>37</v>
      </c>
      <c r="E17" s="21" t="s">
        <v>71</v>
      </c>
      <c r="F17" s="22" t="s">
        <v>16</v>
      </c>
      <c r="G17" s="23">
        <f>7000000</f>
        <v>7000000</v>
      </c>
      <c r="H17" s="24" t="s">
        <v>72</v>
      </c>
      <c r="I17" s="25">
        <f>71</f>
        <v>71</v>
      </c>
      <c r="J17" s="20" t="s">
        <v>18</v>
      </c>
      <c r="K17" s="20" t="s">
        <v>19</v>
      </c>
    </row>
    <row r="18" spans="1:11" ht="156">
      <c r="A18" s="18">
        <v>14</v>
      </c>
      <c r="B18" s="19" t="s">
        <v>73</v>
      </c>
      <c r="C18" s="20" t="s">
        <v>74</v>
      </c>
      <c r="D18" s="20" t="s">
        <v>37</v>
      </c>
      <c r="E18" s="21" t="s">
        <v>75</v>
      </c>
      <c r="F18" s="22" t="s">
        <v>16</v>
      </c>
      <c r="G18" s="23">
        <f>10000000</f>
        <v>10000000</v>
      </c>
      <c r="H18" s="24" t="s">
        <v>76</v>
      </c>
      <c r="I18" s="25">
        <f>73</f>
        <v>73</v>
      </c>
      <c r="J18" s="20" t="s">
        <v>18</v>
      </c>
      <c r="K18" s="20" t="s">
        <v>19</v>
      </c>
    </row>
    <row r="19" spans="1:11" ht="288">
      <c r="A19" s="18">
        <v>15</v>
      </c>
      <c r="B19" s="19" t="s">
        <v>77</v>
      </c>
      <c r="C19" s="20" t="s">
        <v>78</v>
      </c>
      <c r="D19" s="20" t="s">
        <v>79</v>
      </c>
      <c r="E19" s="21" t="s">
        <v>80</v>
      </c>
      <c r="F19" s="22" t="s">
        <v>16</v>
      </c>
      <c r="G19" s="23">
        <f>3000000</f>
        <v>3000000</v>
      </c>
      <c r="H19" s="24" t="s">
        <v>81</v>
      </c>
      <c r="I19" s="25">
        <f>75.5</f>
        <v>75.5</v>
      </c>
      <c r="J19" s="20" t="s">
        <v>18</v>
      </c>
      <c r="K19" s="20" t="s">
        <v>19</v>
      </c>
    </row>
    <row r="20" spans="1:11" ht="204">
      <c r="A20" s="18">
        <v>16</v>
      </c>
      <c r="B20" s="19" t="s">
        <v>82</v>
      </c>
      <c r="C20" s="20" t="s">
        <v>83</v>
      </c>
      <c r="D20" s="20" t="s">
        <v>79</v>
      </c>
      <c r="E20" s="21" t="s">
        <v>84</v>
      </c>
      <c r="F20" s="22" t="s">
        <v>16</v>
      </c>
      <c r="G20" s="23">
        <f>2000000</f>
        <v>2000000</v>
      </c>
      <c r="H20" s="24" t="s">
        <v>85</v>
      </c>
      <c r="I20" s="25">
        <f>71</f>
        <v>71</v>
      </c>
      <c r="J20" s="20" t="s">
        <v>18</v>
      </c>
      <c r="K20" s="20" t="s">
        <v>19</v>
      </c>
    </row>
    <row r="21" spans="1:11" ht="204">
      <c r="A21" s="18">
        <v>17</v>
      </c>
      <c r="B21" s="19" t="s">
        <v>86</v>
      </c>
      <c r="C21" s="20" t="s">
        <v>87</v>
      </c>
      <c r="D21" s="20" t="s">
        <v>79</v>
      </c>
      <c r="E21" s="21" t="s">
        <v>88</v>
      </c>
      <c r="F21" s="22" t="s">
        <v>16</v>
      </c>
      <c r="G21" s="23">
        <f>2000000</f>
        <v>2000000</v>
      </c>
      <c r="H21" s="24" t="s">
        <v>89</v>
      </c>
      <c r="I21" s="25">
        <f>68</f>
        <v>68</v>
      </c>
      <c r="J21" s="20" t="s">
        <v>24</v>
      </c>
      <c r="K21" s="20" t="s">
        <v>19</v>
      </c>
    </row>
    <row r="22" spans="1:11" ht="216">
      <c r="A22" s="18">
        <v>18</v>
      </c>
      <c r="B22" s="19" t="s">
        <v>90</v>
      </c>
      <c r="C22" s="20" t="s">
        <v>91</v>
      </c>
      <c r="D22" s="20" t="s">
        <v>79</v>
      </c>
      <c r="E22" s="21" t="s">
        <v>92</v>
      </c>
      <c r="F22" s="22" t="s">
        <v>16</v>
      </c>
      <c r="G22" s="23">
        <f>4000000</f>
        <v>4000000</v>
      </c>
      <c r="H22" s="24" t="s">
        <v>93</v>
      </c>
      <c r="I22" s="25">
        <f>77</f>
        <v>77</v>
      </c>
      <c r="J22" s="20" t="s">
        <v>18</v>
      </c>
      <c r="K22" s="20" t="s">
        <v>19</v>
      </c>
    </row>
    <row r="23" spans="1:11" ht="120">
      <c r="A23" s="18">
        <v>19</v>
      </c>
      <c r="B23" s="19" t="s">
        <v>94</v>
      </c>
      <c r="C23" s="20" t="s">
        <v>95</v>
      </c>
      <c r="D23" s="20" t="s">
        <v>96</v>
      </c>
      <c r="E23" s="21" t="s">
        <v>97</v>
      </c>
      <c r="F23" s="22" t="s">
        <v>16</v>
      </c>
      <c r="G23" s="23"/>
      <c r="H23" s="24" t="s">
        <v>98</v>
      </c>
      <c r="I23" s="25">
        <f>76</f>
        <v>76</v>
      </c>
      <c r="J23" s="20" t="s">
        <v>18</v>
      </c>
      <c r="K23" s="20" t="s">
        <v>19</v>
      </c>
    </row>
    <row r="24" spans="1:11" ht="132">
      <c r="A24" s="18">
        <v>20</v>
      </c>
      <c r="B24" s="19" t="s">
        <v>99</v>
      </c>
      <c r="C24" s="20" t="s">
        <v>100</v>
      </c>
      <c r="D24" s="20" t="s">
        <v>101</v>
      </c>
      <c r="E24" s="21" t="s">
        <v>102</v>
      </c>
      <c r="F24" s="22" t="s">
        <v>16</v>
      </c>
      <c r="G24" s="23">
        <f>50500000</f>
        <v>50500000</v>
      </c>
      <c r="H24" s="24"/>
      <c r="I24" s="25">
        <f>73.5</f>
        <v>73.5</v>
      </c>
      <c r="J24" s="20" t="s">
        <v>18</v>
      </c>
      <c r="K24" s="20" t="s">
        <v>19</v>
      </c>
    </row>
    <row r="25" spans="1:11" ht="192">
      <c r="A25" s="18">
        <v>21</v>
      </c>
      <c r="B25" s="19" t="s">
        <v>103</v>
      </c>
      <c r="C25" s="20" t="s">
        <v>104</v>
      </c>
      <c r="D25" s="20" t="s">
        <v>101</v>
      </c>
      <c r="E25" s="21" t="s">
        <v>105</v>
      </c>
      <c r="F25" s="22" t="s">
        <v>16</v>
      </c>
      <c r="G25" s="23">
        <f>3000000</f>
        <v>3000000</v>
      </c>
      <c r="H25" s="24" t="s">
        <v>106</v>
      </c>
      <c r="I25" s="25">
        <f>78</f>
        <v>78</v>
      </c>
      <c r="J25" s="20" t="s">
        <v>18</v>
      </c>
      <c r="K25" s="20" t="s">
        <v>19</v>
      </c>
    </row>
    <row r="26" spans="1:11" ht="192">
      <c r="A26" s="18">
        <v>22</v>
      </c>
      <c r="B26" s="19" t="s">
        <v>107</v>
      </c>
      <c r="C26" s="20" t="s">
        <v>108</v>
      </c>
      <c r="D26" s="20" t="s">
        <v>101</v>
      </c>
      <c r="E26" s="21" t="s">
        <v>109</v>
      </c>
      <c r="F26" s="22" t="s">
        <v>16</v>
      </c>
      <c r="G26" s="23">
        <f>5000000</f>
        <v>5000000</v>
      </c>
      <c r="H26" s="24" t="s">
        <v>110</v>
      </c>
      <c r="I26" s="25">
        <f>77.5</f>
        <v>77.5</v>
      </c>
      <c r="J26" s="20" t="s">
        <v>18</v>
      </c>
      <c r="K26" s="20" t="s">
        <v>19</v>
      </c>
    </row>
    <row r="27" spans="1:11" ht="144">
      <c r="A27" s="18">
        <v>23</v>
      </c>
      <c r="B27" s="19" t="s">
        <v>111</v>
      </c>
      <c r="C27" s="20" t="s">
        <v>112</v>
      </c>
      <c r="D27" s="20" t="s">
        <v>101</v>
      </c>
      <c r="E27" s="21" t="s">
        <v>113</v>
      </c>
      <c r="F27" s="22" t="s">
        <v>16</v>
      </c>
      <c r="G27" s="23">
        <f>4500000</f>
        <v>4500000</v>
      </c>
      <c r="H27" s="24" t="s">
        <v>114</v>
      </c>
      <c r="I27" s="25">
        <f>81.5</f>
        <v>81.5</v>
      </c>
      <c r="J27" s="20" t="s">
        <v>30</v>
      </c>
      <c r="K27" s="20" t="s">
        <v>19</v>
      </c>
    </row>
    <row r="28" spans="1:11" ht="168">
      <c r="A28" s="18">
        <v>24</v>
      </c>
      <c r="B28" s="19" t="s">
        <v>115</v>
      </c>
      <c r="C28" s="20" t="s">
        <v>116</v>
      </c>
      <c r="D28" s="20" t="s">
        <v>101</v>
      </c>
      <c r="E28" s="21" t="s">
        <v>117</v>
      </c>
      <c r="F28" s="22" t="s">
        <v>16</v>
      </c>
      <c r="G28" s="23">
        <f>3000000</f>
        <v>3000000</v>
      </c>
      <c r="H28" s="24" t="s">
        <v>118</v>
      </c>
      <c r="I28" s="25">
        <f>75</f>
        <v>75</v>
      </c>
      <c r="J28" s="20" t="s">
        <v>18</v>
      </c>
      <c r="K28" s="20" t="s">
        <v>19</v>
      </c>
    </row>
    <row r="29" spans="1:11" ht="156">
      <c r="A29" s="18">
        <v>25</v>
      </c>
      <c r="B29" s="19" t="s">
        <v>119</v>
      </c>
      <c r="C29" s="20" t="s">
        <v>120</v>
      </c>
      <c r="D29" s="20" t="s">
        <v>101</v>
      </c>
      <c r="E29" s="21" t="s">
        <v>121</v>
      </c>
      <c r="F29" s="22" t="s">
        <v>16</v>
      </c>
      <c r="G29" s="23">
        <f>3000000</f>
        <v>3000000</v>
      </c>
      <c r="H29" s="24"/>
      <c r="I29" s="25">
        <f>79</f>
        <v>79</v>
      </c>
      <c r="J29" s="20" t="s">
        <v>18</v>
      </c>
      <c r="K29" s="20" t="s">
        <v>19</v>
      </c>
    </row>
    <row r="30" spans="1:11" ht="228">
      <c r="A30" s="18">
        <v>26</v>
      </c>
      <c r="B30" s="19" t="s">
        <v>122</v>
      </c>
      <c r="C30" s="20" t="s">
        <v>123</v>
      </c>
      <c r="D30" s="20" t="s">
        <v>101</v>
      </c>
      <c r="E30" s="21" t="s">
        <v>124</v>
      </c>
      <c r="F30" s="22" t="s">
        <v>16</v>
      </c>
      <c r="G30" s="23">
        <f>5000000</f>
        <v>5000000</v>
      </c>
      <c r="H30" s="24" t="s">
        <v>125</v>
      </c>
      <c r="I30" s="25">
        <f>74.5</f>
        <v>74.5</v>
      </c>
      <c r="J30" s="20" t="s">
        <v>18</v>
      </c>
      <c r="K30" s="20" t="s">
        <v>19</v>
      </c>
    </row>
    <row r="31" spans="1:11" ht="144">
      <c r="A31" s="18">
        <v>27</v>
      </c>
      <c r="B31" s="19" t="s">
        <v>126</v>
      </c>
      <c r="C31" s="20" t="s">
        <v>127</v>
      </c>
      <c r="D31" s="20" t="s">
        <v>101</v>
      </c>
      <c r="E31" s="21" t="s">
        <v>128</v>
      </c>
      <c r="F31" s="22" t="s">
        <v>16</v>
      </c>
      <c r="G31" s="23">
        <f>3000000</f>
        <v>3000000</v>
      </c>
      <c r="H31" s="24" t="s">
        <v>129</v>
      </c>
      <c r="I31" s="25">
        <f>80.5</f>
        <v>80.5</v>
      </c>
      <c r="J31" s="20" t="s">
        <v>30</v>
      </c>
      <c r="K31" s="20" t="s">
        <v>19</v>
      </c>
    </row>
    <row r="32" spans="1:11" ht="120">
      <c r="A32" s="18">
        <v>28</v>
      </c>
      <c r="B32" s="19" t="s">
        <v>130</v>
      </c>
      <c r="C32" s="20" t="s">
        <v>131</v>
      </c>
      <c r="D32" s="20" t="s">
        <v>101</v>
      </c>
      <c r="E32" s="21" t="s">
        <v>132</v>
      </c>
      <c r="F32" s="22" t="s">
        <v>16</v>
      </c>
      <c r="G32" s="23">
        <f>138000000</f>
        <v>138000000</v>
      </c>
      <c r="H32" s="24"/>
      <c r="I32" s="25">
        <f>84.5</f>
        <v>84.5</v>
      </c>
      <c r="J32" s="20" t="s">
        <v>30</v>
      </c>
      <c r="K32" s="20" t="s">
        <v>19</v>
      </c>
    </row>
    <row r="33" spans="1:11" ht="348">
      <c r="A33" s="18">
        <v>29</v>
      </c>
      <c r="B33" s="19" t="s">
        <v>133</v>
      </c>
      <c r="C33" s="20" t="s">
        <v>134</v>
      </c>
      <c r="D33" s="20" t="s">
        <v>135</v>
      </c>
      <c r="E33" s="21" t="s">
        <v>136</v>
      </c>
      <c r="F33" s="22" t="s">
        <v>16</v>
      </c>
      <c r="G33" s="23">
        <f>5000000</f>
        <v>5000000</v>
      </c>
      <c r="H33" s="24" t="s">
        <v>137</v>
      </c>
      <c r="I33" s="25">
        <f>71.5</f>
        <v>71.5</v>
      </c>
      <c r="J33" s="20" t="s">
        <v>18</v>
      </c>
      <c r="K33" s="20" t="s">
        <v>19</v>
      </c>
    </row>
    <row r="34" spans="1:11" ht="264">
      <c r="A34" s="18">
        <v>30</v>
      </c>
      <c r="B34" s="19" t="s">
        <v>138</v>
      </c>
      <c r="C34" s="20" t="s">
        <v>139</v>
      </c>
      <c r="D34" s="20" t="s">
        <v>135</v>
      </c>
      <c r="E34" s="21" t="s">
        <v>140</v>
      </c>
      <c r="F34" s="22" t="s">
        <v>16</v>
      </c>
      <c r="G34" s="23">
        <f>5000000</f>
        <v>5000000</v>
      </c>
      <c r="H34" s="24" t="s">
        <v>141</v>
      </c>
      <c r="I34" s="25">
        <f>73</f>
        <v>73</v>
      </c>
      <c r="J34" s="20" t="s">
        <v>18</v>
      </c>
      <c r="K34" s="20" t="s">
        <v>19</v>
      </c>
    </row>
    <row r="35" spans="1:11" ht="252">
      <c r="A35" s="18">
        <v>31</v>
      </c>
      <c r="B35" s="19" t="s">
        <v>142</v>
      </c>
      <c r="C35" s="20" t="s">
        <v>143</v>
      </c>
      <c r="D35" s="20" t="s">
        <v>135</v>
      </c>
      <c r="E35" s="21" t="s">
        <v>144</v>
      </c>
      <c r="F35" s="22" t="s">
        <v>16</v>
      </c>
      <c r="G35" s="23">
        <f>5000000</f>
        <v>5000000</v>
      </c>
      <c r="H35" s="24" t="s">
        <v>145</v>
      </c>
      <c r="I35" s="25">
        <f>80.5</f>
        <v>80.5</v>
      </c>
      <c r="J35" s="20" t="s">
        <v>30</v>
      </c>
      <c r="K35" s="20" t="s">
        <v>19</v>
      </c>
    </row>
    <row r="36" spans="1:11" ht="144">
      <c r="A36" s="18">
        <v>32</v>
      </c>
      <c r="B36" s="19" t="s">
        <v>146</v>
      </c>
      <c r="C36" s="20" t="s">
        <v>147</v>
      </c>
      <c r="D36" s="20" t="s">
        <v>135</v>
      </c>
      <c r="E36" s="21" t="s">
        <v>148</v>
      </c>
      <c r="F36" s="22" t="s">
        <v>16</v>
      </c>
      <c r="G36" s="23">
        <f>6000000</f>
        <v>6000000</v>
      </c>
      <c r="H36" s="24" t="s">
        <v>149</v>
      </c>
      <c r="I36" s="25">
        <f>73.5</f>
        <v>73.5</v>
      </c>
      <c r="J36" s="20" t="s">
        <v>18</v>
      </c>
      <c r="K36" s="20" t="s">
        <v>19</v>
      </c>
    </row>
    <row r="37" spans="1:11" ht="156">
      <c r="A37" s="18">
        <v>33</v>
      </c>
      <c r="B37" s="19" t="s">
        <v>150</v>
      </c>
      <c r="C37" s="20" t="s">
        <v>151</v>
      </c>
      <c r="D37" s="20" t="s">
        <v>135</v>
      </c>
      <c r="E37" s="21" t="s">
        <v>152</v>
      </c>
      <c r="F37" s="22" t="s">
        <v>16</v>
      </c>
      <c r="G37" s="23">
        <f>5000000</f>
        <v>5000000</v>
      </c>
      <c r="H37" s="24" t="s">
        <v>153</v>
      </c>
      <c r="I37" s="25">
        <f>79.5</f>
        <v>79.5</v>
      </c>
      <c r="J37" s="20" t="s">
        <v>18</v>
      </c>
      <c r="K37" s="20" t="s">
        <v>19</v>
      </c>
    </row>
    <row r="38" spans="1:11" ht="240">
      <c r="A38" s="18">
        <v>34</v>
      </c>
      <c r="B38" s="19" t="s">
        <v>154</v>
      </c>
      <c r="C38" s="20" t="s">
        <v>155</v>
      </c>
      <c r="D38" s="20" t="s">
        <v>135</v>
      </c>
      <c r="E38" s="21" t="s">
        <v>156</v>
      </c>
      <c r="F38" s="22" t="s">
        <v>16</v>
      </c>
      <c r="G38" s="23">
        <f>3000000</f>
        <v>3000000</v>
      </c>
      <c r="H38" s="24" t="s">
        <v>157</v>
      </c>
      <c r="I38" s="25">
        <f>75</f>
        <v>75</v>
      </c>
      <c r="J38" s="20" t="s">
        <v>18</v>
      </c>
      <c r="K38" s="20" t="s">
        <v>19</v>
      </c>
    </row>
    <row r="39" spans="1:11" ht="216">
      <c r="A39" s="18">
        <v>35</v>
      </c>
      <c r="B39" s="19" t="s">
        <v>158</v>
      </c>
      <c r="C39" s="20" t="s">
        <v>159</v>
      </c>
      <c r="D39" s="20" t="s">
        <v>135</v>
      </c>
      <c r="E39" s="21" t="s">
        <v>160</v>
      </c>
      <c r="F39" s="22" t="s">
        <v>47</v>
      </c>
      <c r="G39" s="23">
        <f>6000000</f>
        <v>6000000</v>
      </c>
      <c r="H39" s="24" t="s">
        <v>161</v>
      </c>
      <c r="I39" s="25">
        <f>76</f>
        <v>76</v>
      </c>
      <c r="J39" s="20" t="s">
        <v>18</v>
      </c>
      <c r="K39" s="20" t="s">
        <v>19</v>
      </c>
    </row>
    <row r="40" spans="1:11" ht="264">
      <c r="A40" s="18">
        <v>36</v>
      </c>
      <c r="B40" s="19" t="s">
        <v>162</v>
      </c>
      <c r="C40" s="20" t="s">
        <v>163</v>
      </c>
      <c r="D40" s="20" t="s">
        <v>135</v>
      </c>
      <c r="E40" s="21" t="s">
        <v>164</v>
      </c>
      <c r="F40" s="22" t="s">
        <v>16</v>
      </c>
      <c r="G40" s="23">
        <f>9500000</f>
        <v>9500000</v>
      </c>
      <c r="H40" s="24" t="s">
        <v>165</v>
      </c>
      <c r="I40" s="25">
        <f>73</f>
        <v>73</v>
      </c>
      <c r="J40" s="20" t="s">
        <v>18</v>
      </c>
      <c r="K40" s="20" t="s">
        <v>19</v>
      </c>
    </row>
    <row r="41" spans="1:11" ht="156">
      <c r="A41" s="18">
        <v>37</v>
      </c>
      <c r="B41" s="19" t="s">
        <v>166</v>
      </c>
      <c r="C41" s="20" t="s">
        <v>167</v>
      </c>
      <c r="D41" s="20" t="s">
        <v>135</v>
      </c>
      <c r="E41" s="21" t="s">
        <v>168</v>
      </c>
      <c r="F41" s="22" t="s">
        <v>16</v>
      </c>
      <c r="G41" s="23">
        <f>5000000</f>
        <v>5000000</v>
      </c>
      <c r="H41" s="24" t="s">
        <v>169</v>
      </c>
      <c r="I41" s="25">
        <f>75.5</f>
        <v>75.5</v>
      </c>
      <c r="J41" s="20" t="s">
        <v>18</v>
      </c>
      <c r="K41" s="20" t="s">
        <v>19</v>
      </c>
    </row>
    <row r="42" spans="1:11" ht="312">
      <c r="A42" s="18">
        <v>38</v>
      </c>
      <c r="B42" s="19" t="s">
        <v>170</v>
      </c>
      <c r="C42" s="20" t="s">
        <v>171</v>
      </c>
      <c r="D42" s="20" t="s">
        <v>135</v>
      </c>
      <c r="E42" s="21" t="s">
        <v>172</v>
      </c>
      <c r="F42" s="22" t="s">
        <v>16</v>
      </c>
      <c r="G42" s="23">
        <f>60000000</f>
        <v>60000000</v>
      </c>
      <c r="H42" s="24" t="s">
        <v>173</v>
      </c>
      <c r="I42" s="25">
        <f>80.5</f>
        <v>80.5</v>
      </c>
      <c r="J42" s="20" t="s">
        <v>30</v>
      </c>
      <c r="K42" s="20" t="s">
        <v>19</v>
      </c>
    </row>
    <row r="43" spans="1:11" ht="288">
      <c r="A43" s="18">
        <v>39</v>
      </c>
      <c r="B43" s="19" t="s">
        <v>174</v>
      </c>
      <c r="C43" s="20" t="s">
        <v>175</v>
      </c>
      <c r="D43" s="20" t="s">
        <v>176</v>
      </c>
      <c r="E43" s="21" t="s">
        <v>177</v>
      </c>
      <c r="F43" s="22" t="s">
        <v>16</v>
      </c>
      <c r="G43" s="23">
        <f>4500000</f>
        <v>4500000</v>
      </c>
      <c r="H43" s="24" t="s">
        <v>178</v>
      </c>
      <c r="I43" s="25">
        <f>77</f>
        <v>77</v>
      </c>
      <c r="J43" s="20" t="s">
        <v>18</v>
      </c>
      <c r="K43" s="20" t="s">
        <v>19</v>
      </c>
    </row>
    <row r="44" spans="1:11" ht="216">
      <c r="A44" s="18">
        <v>40</v>
      </c>
      <c r="B44" s="19" t="s">
        <v>179</v>
      </c>
      <c r="C44" s="20" t="s">
        <v>180</v>
      </c>
      <c r="D44" s="20" t="s">
        <v>176</v>
      </c>
      <c r="E44" s="21" t="s">
        <v>181</v>
      </c>
      <c r="F44" s="22" t="s">
        <v>16</v>
      </c>
      <c r="G44" s="23">
        <f>7000000</f>
        <v>7000000</v>
      </c>
      <c r="H44" s="24" t="s">
        <v>182</v>
      </c>
      <c r="I44" s="25">
        <f>75.5</f>
        <v>75.5</v>
      </c>
      <c r="J44" s="20" t="s">
        <v>18</v>
      </c>
      <c r="K44" s="20" t="s">
        <v>19</v>
      </c>
    </row>
    <row r="45" spans="1:11" ht="144">
      <c r="A45" s="18">
        <v>41</v>
      </c>
      <c r="B45" s="19" t="s">
        <v>183</v>
      </c>
      <c r="C45" s="20" t="s">
        <v>184</v>
      </c>
      <c r="D45" s="20" t="s">
        <v>176</v>
      </c>
      <c r="E45" s="21" t="s">
        <v>185</v>
      </c>
      <c r="F45" s="22" t="s">
        <v>16</v>
      </c>
      <c r="G45" s="23">
        <f>5000000</f>
        <v>5000000</v>
      </c>
      <c r="H45" s="24" t="s">
        <v>186</v>
      </c>
      <c r="I45" s="25">
        <f>78</f>
        <v>78</v>
      </c>
      <c r="J45" s="20" t="s">
        <v>18</v>
      </c>
      <c r="K45" s="20" t="s">
        <v>19</v>
      </c>
    </row>
    <row r="46" spans="1:11" ht="108">
      <c r="A46" s="18">
        <v>42</v>
      </c>
      <c r="B46" s="19" t="s">
        <v>187</v>
      </c>
      <c r="C46" s="20" t="s">
        <v>188</v>
      </c>
      <c r="D46" s="20" t="s">
        <v>176</v>
      </c>
      <c r="E46" s="21" t="s">
        <v>189</v>
      </c>
      <c r="F46" s="22" t="s">
        <v>16</v>
      </c>
      <c r="G46" s="23">
        <f>5000000</f>
        <v>5000000</v>
      </c>
      <c r="H46" s="24" t="s">
        <v>190</v>
      </c>
      <c r="I46" s="25">
        <f>77.5</f>
        <v>77.5</v>
      </c>
      <c r="J46" s="20" t="s">
        <v>18</v>
      </c>
      <c r="K46" s="20" t="s">
        <v>19</v>
      </c>
    </row>
    <row r="47" spans="1:11" ht="120">
      <c r="A47" s="18">
        <v>43</v>
      </c>
      <c r="B47" s="19" t="s">
        <v>191</v>
      </c>
      <c r="C47" s="20" t="s">
        <v>192</v>
      </c>
      <c r="D47" s="20" t="s">
        <v>176</v>
      </c>
      <c r="E47" s="21" t="s">
        <v>193</v>
      </c>
      <c r="F47" s="22" t="s">
        <v>16</v>
      </c>
      <c r="G47" s="23">
        <f>23500000</f>
        <v>23500000</v>
      </c>
      <c r="H47" s="24" t="s">
        <v>194</v>
      </c>
      <c r="I47" s="25">
        <f>81.5</f>
        <v>81.5</v>
      </c>
      <c r="J47" s="20" t="s">
        <v>30</v>
      </c>
      <c r="K47" s="20" t="s">
        <v>19</v>
      </c>
    </row>
    <row r="48" spans="1:11" ht="120">
      <c r="A48" s="18">
        <v>44</v>
      </c>
      <c r="B48" s="19" t="s">
        <v>195</v>
      </c>
      <c r="C48" s="20" t="s">
        <v>196</v>
      </c>
      <c r="D48" s="20" t="s">
        <v>176</v>
      </c>
      <c r="E48" s="21" t="s">
        <v>197</v>
      </c>
      <c r="F48" s="22" t="s">
        <v>16</v>
      </c>
      <c r="G48" s="23">
        <f>4200000</f>
        <v>4200000</v>
      </c>
      <c r="H48" s="24"/>
      <c r="I48" s="25">
        <f>80.5</f>
        <v>80.5</v>
      </c>
      <c r="J48" s="20" t="s">
        <v>30</v>
      </c>
      <c r="K48" s="20" t="s">
        <v>19</v>
      </c>
    </row>
    <row r="49" spans="1:11" ht="120">
      <c r="A49" s="18">
        <v>45</v>
      </c>
      <c r="B49" s="19" t="s">
        <v>198</v>
      </c>
      <c r="C49" s="20" t="s">
        <v>199</v>
      </c>
      <c r="D49" s="20" t="s">
        <v>176</v>
      </c>
      <c r="E49" s="21" t="s">
        <v>200</v>
      </c>
      <c r="F49" s="22" t="s">
        <v>16</v>
      </c>
      <c r="G49" s="23">
        <f>7000000</f>
        <v>7000000</v>
      </c>
      <c r="H49" s="24" t="s">
        <v>201</v>
      </c>
      <c r="I49" s="25">
        <f>80</f>
        <v>80</v>
      </c>
      <c r="J49" s="20" t="s">
        <v>30</v>
      </c>
      <c r="K49" s="20" t="s">
        <v>19</v>
      </c>
    </row>
    <row r="50" spans="1:11" ht="156">
      <c r="A50" s="18">
        <v>46</v>
      </c>
      <c r="B50" s="19" t="s">
        <v>202</v>
      </c>
      <c r="C50" s="20" t="s">
        <v>203</v>
      </c>
      <c r="D50" s="20" t="s">
        <v>176</v>
      </c>
      <c r="E50" s="21" t="s">
        <v>204</v>
      </c>
      <c r="F50" s="22" t="s">
        <v>16</v>
      </c>
      <c r="G50" s="23">
        <f>10000000</f>
        <v>10000000</v>
      </c>
      <c r="H50" s="24"/>
      <c r="I50" s="25">
        <f>79.5</f>
        <v>79.5</v>
      </c>
      <c r="J50" s="20" t="s">
        <v>18</v>
      </c>
      <c r="K50" s="20" t="s">
        <v>19</v>
      </c>
    </row>
    <row r="51" spans="1:11" ht="288">
      <c r="A51" s="18">
        <v>47</v>
      </c>
      <c r="B51" s="19" t="s">
        <v>205</v>
      </c>
      <c r="C51" s="20" t="s">
        <v>206</v>
      </c>
      <c r="D51" s="20" t="s">
        <v>207</v>
      </c>
      <c r="E51" s="21" t="s">
        <v>208</v>
      </c>
      <c r="F51" s="22" t="s">
        <v>16</v>
      </c>
      <c r="G51" s="23">
        <f>12000000</f>
        <v>12000000</v>
      </c>
      <c r="H51" s="24" t="s">
        <v>209</v>
      </c>
      <c r="I51" s="25">
        <f>75</f>
        <v>75</v>
      </c>
      <c r="J51" s="20" t="s">
        <v>18</v>
      </c>
      <c r="K51" s="20" t="s">
        <v>19</v>
      </c>
    </row>
    <row r="52" spans="1:11" ht="156">
      <c r="A52" s="18">
        <v>48</v>
      </c>
      <c r="B52" s="19" t="s">
        <v>210</v>
      </c>
      <c r="C52" s="20" t="s">
        <v>211</v>
      </c>
      <c r="D52" s="20" t="s">
        <v>176</v>
      </c>
      <c r="E52" s="21" t="s">
        <v>212</v>
      </c>
      <c r="F52" s="22" t="s">
        <v>16</v>
      </c>
      <c r="G52" s="23">
        <f>5000000</f>
        <v>5000000</v>
      </c>
      <c r="H52" s="24" t="s">
        <v>213</v>
      </c>
      <c r="I52" s="25">
        <f>70</f>
        <v>70</v>
      </c>
      <c r="J52" s="20" t="s">
        <v>18</v>
      </c>
      <c r="K52" s="20" t="s">
        <v>19</v>
      </c>
    </row>
    <row r="53" spans="1:11" ht="168">
      <c r="A53" s="18">
        <v>49</v>
      </c>
      <c r="B53" s="19" t="s">
        <v>214</v>
      </c>
      <c r="C53" s="20" t="s">
        <v>215</v>
      </c>
      <c r="D53" s="20" t="s">
        <v>176</v>
      </c>
      <c r="E53" s="21" t="s">
        <v>216</v>
      </c>
      <c r="F53" s="22" t="s">
        <v>16</v>
      </c>
      <c r="G53" s="23">
        <f>5800000</f>
        <v>5800000</v>
      </c>
      <c r="H53" s="24" t="s">
        <v>217</v>
      </c>
      <c r="I53" s="25">
        <f>72</f>
        <v>72</v>
      </c>
      <c r="J53" s="20" t="s">
        <v>18</v>
      </c>
      <c r="K53" s="20" t="s">
        <v>19</v>
      </c>
    </row>
    <row r="54" spans="1:11" ht="204">
      <c r="A54" s="18">
        <v>50</v>
      </c>
      <c r="B54" s="19" t="s">
        <v>218</v>
      </c>
      <c r="C54" s="20" t="s">
        <v>219</v>
      </c>
      <c r="D54" s="20" t="s">
        <v>176</v>
      </c>
      <c r="E54" s="21" t="s">
        <v>220</v>
      </c>
      <c r="F54" s="22" t="s">
        <v>16</v>
      </c>
      <c r="G54" s="23">
        <f>5000000</f>
        <v>5000000</v>
      </c>
      <c r="H54" s="24" t="s">
        <v>221</v>
      </c>
      <c r="I54" s="25">
        <f>82.5</f>
        <v>82.5</v>
      </c>
      <c r="J54" s="20" t="s">
        <v>30</v>
      </c>
      <c r="K54" s="20" t="s">
        <v>19</v>
      </c>
    </row>
    <row r="55" spans="1:11" ht="204">
      <c r="A55" s="18">
        <v>51</v>
      </c>
      <c r="B55" s="19" t="s">
        <v>222</v>
      </c>
      <c r="C55" s="20" t="s">
        <v>223</v>
      </c>
      <c r="D55" s="20" t="s">
        <v>176</v>
      </c>
      <c r="E55" s="21" t="s">
        <v>224</v>
      </c>
      <c r="F55" s="22" t="s">
        <v>16</v>
      </c>
      <c r="G55" s="23">
        <f>6000000</f>
        <v>6000000</v>
      </c>
      <c r="H55" s="24" t="s">
        <v>225</v>
      </c>
      <c r="I55" s="25">
        <f>74</f>
        <v>74</v>
      </c>
      <c r="J55" s="20" t="s">
        <v>18</v>
      </c>
      <c r="K55" s="20" t="s">
        <v>19</v>
      </c>
    </row>
    <row r="56" spans="1:11" ht="180">
      <c r="A56" s="18">
        <v>52</v>
      </c>
      <c r="B56" s="19" t="s">
        <v>226</v>
      </c>
      <c r="C56" s="20" t="s">
        <v>227</v>
      </c>
      <c r="D56" s="20" t="s">
        <v>176</v>
      </c>
      <c r="E56" s="21" t="s">
        <v>228</v>
      </c>
      <c r="F56" s="22" t="s">
        <v>16</v>
      </c>
      <c r="G56" s="23">
        <f>4830000</f>
        <v>4830000</v>
      </c>
      <c r="H56" s="24" t="s">
        <v>229</v>
      </c>
      <c r="I56" s="25">
        <f>76.5</f>
        <v>76.5</v>
      </c>
      <c r="J56" s="20" t="s">
        <v>18</v>
      </c>
      <c r="K56" s="20" t="s">
        <v>19</v>
      </c>
    </row>
    <row r="57" spans="1:11" ht="144">
      <c r="A57" s="18">
        <v>53</v>
      </c>
      <c r="B57" s="19" t="s">
        <v>230</v>
      </c>
      <c r="C57" s="20" t="s">
        <v>231</v>
      </c>
      <c r="D57" s="20" t="s">
        <v>176</v>
      </c>
      <c r="E57" s="21" t="s">
        <v>232</v>
      </c>
      <c r="F57" s="22" t="s">
        <v>16</v>
      </c>
      <c r="G57" s="23">
        <f>3350000</f>
        <v>3350000</v>
      </c>
      <c r="H57" s="24" t="s">
        <v>233</v>
      </c>
      <c r="I57" s="25">
        <f>73</f>
        <v>73</v>
      </c>
      <c r="J57" s="20" t="s">
        <v>18</v>
      </c>
      <c r="K57" s="20" t="s">
        <v>19</v>
      </c>
    </row>
    <row r="58" spans="1:11" ht="132">
      <c r="A58" s="18">
        <v>54</v>
      </c>
      <c r="B58" s="19" t="s">
        <v>234</v>
      </c>
      <c r="C58" s="20" t="s">
        <v>235</v>
      </c>
      <c r="D58" s="20" t="s">
        <v>176</v>
      </c>
      <c r="E58" s="21" t="s">
        <v>236</v>
      </c>
      <c r="F58" s="22" t="s">
        <v>16</v>
      </c>
      <c r="G58" s="23">
        <f>6000000</f>
        <v>6000000</v>
      </c>
      <c r="H58" s="24" t="s">
        <v>237</v>
      </c>
      <c r="I58" s="25">
        <f>76</f>
        <v>76</v>
      </c>
      <c r="J58" s="20" t="s">
        <v>18</v>
      </c>
      <c r="K58" s="20" t="s">
        <v>19</v>
      </c>
    </row>
    <row r="59" spans="1:11" ht="192">
      <c r="A59" s="18">
        <v>55</v>
      </c>
      <c r="B59" s="19" t="s">
        <v>238</v>
      </c>
      <c r="C59" s="20" t="s">
        <v>239</v>
      </c>
      <c r="D59" s="20" t="s">
        <v>176</v>
      </c>
      <c r="E59" s="21" t="s">
        <v>240</v>
      </c>
      <c r="F59" s="22" t="s">
        <v>16</v>
      </c>
      <c r="G59" s="23">
        <f>6000000</f>
        <v>6000000</v>
      </c>
      <c r="H59" s="24" t="s">
        <v>241</v>
      </c>
      <c r="I59" s="25">
        <f>72</f>
        <v>72</v>
      </c>
      <c r="J59" s="20" t="s">
        <v>18</v>
      </c>
      <c r="K59" s="20" t="s">
        <v>19</v>
      </c>
    </row>
    <row r="60" spans="1:11" ht="216">
      <c r="A60" s="18">
        <v>56</v>
      </c>
      <c r="B60" s="19" t="s">
        <v>242</v>
      </c>
      <c r="C60" s="20" t="s">
        <v>243</v>
      </c>
      <c r="D60" s="20" t="s">
        <v>176</v>
      </c>
      <c r="E60" s="21" t="s">
        <v>244</v>
      </c>
      <c r="F60" s="22" t="s">
        <v>16</v>
      </c>
      <c r="G60" s="23">
        <f>4000000</f>
        <v>4000000</v>
      </c>
      <c r="H60" s="24" t="s">
        <v>245</v>
      </c>
      <c r="I60" s="25">
        <f>72.5</f>
        <v>72.5</v>
      </c>
      <c r="J60" s="20" t="s">
        <v>18</v>
      </c>
      <c r="K60" s="20" t="s">
        <v>19</v>
      </c>
    </row>
    <row r="61" spans="1:11" ht="216">
      <c r="A61" s="18">
        <v>57</v>
      </c>
      <c r="B61" s="19" t="s">
        <v>246</v>
      </c>
      <c r="C61" s="20" t="s">
        <v>247</v>
      </c>
      <c r="D61" s="20" t="s">
        <v>176</v>
      </c>
      <c r="E61" s="21" t="s">
        <v>248</v>
      </c>
      <c r="F61" s="22" t="s">
        <v>16</v>
      </c>
      <c r="G61" s="23">
        <f>4000000</f>
        <v>4000000</v>
      </c>
      <c r="H61" s="24" t="s">
        <v>249</v>
      </c>
      <c r="I61" s="25">
        <f>82.5</f>
        <v>82.5</v>
      </c>
      <c r="J61" s="20" t="s">
        <v>30</v>
      </c>
      <c r="K61" s="20" t="s">
        <v>19</v>
      </c>
    </row>
    <row r="62" spans="1:11" ht="240">
      <c r="A62" s="18">
        <v>58</v>
      </c>
      <c r="B62" s="19" t="s">
        <v>250</v>
      </c>
      <c r="C62" s="20" t="s">
        <v>251</v>
      </c>
      <c r="D62" s="20" t="s">
        <v>252</v>
      </c>
      <c r="E62" s="21" t="s">
        <v>253</v>
      </c>
      <c r="F62" s="22" t="s">
        <v>16</v>
      </c>
      <c r="G62" s="23">
        <f>8100000</f>
        <v>8100000</v>
      </c>
      <c r="H62" s="24" t="s">
        <v>254</v>
      </c>
      <c r="I62" s="25">
        <f>71.5</f>
        <v>71.5</v>
      </c>
      <c r="J62" s="20" t="s">
        <v>18</v>
      </c>
      <c r="K62" s="20" t="s">
        <v>19</v>
      </c>
    </row>
    <row r="63" spans="1:11" ht="228">
      <c r="A63" s="18">
        <v>59</v>
      </c>
      <c r="B63" s="19" t="s">
        <v>255</v>
      </c>
      <c r="C63" s="20" t="s">
        <v>256</v>
      </c>
      <c r="D63" s="20" t="s">
        <v>252</v>
      </c>
      <c r="E63" s="21" t="s">
        <v>257</v>
      </c>
      <c r="F63" s="22" t="s">
        <v>16</v>
      </c>
      <c r="G63" s="23">
        <f>8100000</f>
        <v>8100000</v>
      </c>
      <c r="H63" s="24" t="s">
        <v>258</v>
      </c>
      <c r="I63" s="25">
        <f>60</f>
        <v>60</v>
      </c>
      <c r="J63" s="20" t="s">
        <v>24</v>
      </c>
      <c r="K63" s="20" t="s">
        <v>19</v>
      </c>
    </row>
    <row r="64" spans="1:11" ht="324">
      <c r="A64" s="18">
        <v>60</v>
      </c>
      <c r="B64" s="19" t="s">
        <v>259</v>
      </c>
      <c r="C64" s="20" t="s">
        <v>260</v>
      </c>
      <c r="D64" s="20" t="s">
        <v>252</v>
      </c>
      <c r="E64" s="21" t="s">
        <v>261</v>
      </c>
      <c r="F64" s="22" t="s">
        <v>16</v>
      </c>
      <c r="G64" s="23">
        <f>7150000</f>
        <v>7150000</v>
      </c>
      <c r="H64" s="24" t="s">
        <v>262</v>
      </c>
      <c r="I64" s="25">
        <f>73.5</f>
        <v>73.5</v>
      </c>
      <c r="J64" s="20" t="s">
        <v>18</v>
      </c>
      <c r="K64" s="20" t="s">
        <v>19</v>
      </c>
    </row>
    <row r="65" spans="1:11" ht="300">
      <c r="A65" s="18">
        <v>61</v>
      </c>
      <c r="B65" s="19" t="s">
        <v>263</v>
      </c>
      <c r="C65" s="20" t="s">
        <v>264</v>
      </c>
      <c r="D65" s="20" t="s">
        <v>252</v>
      </c>
      <c r="E65" s="21" t="s">
        <v>265</v>
      </c>
      <c r="F65" s="22" t="s">
        <v>16</v>
      </c>
      <c r="G65" s="23">
        <f>13100000</f>
        <v>13100000</v>
      </c>
      <c r="H65" s="24" t="s">
        <v>266</v>
      </c>
      <c r="I65" s="25">
        <f>72.5</f>
        <v>72.5</v>
      </c>
      <c r="J65" s="20" t="s">
        <v>18</v>
      </c>
      <c r="K65" s="20" t="s">
        <v>19</v>
      </c>
    </row>
    <row r="66" spans="1:11" ht="216">
      <c r="A66" s="18">
        <v>62</v>
      </c>
      <c r="B66" s="19" t="s">
        <v>267</v>
      </c>
      <c r="C66" s="20" t="s">
        <v>268</v>
      </c>
      <c r="D66" s="20" t="s">
        <v>252</v>
      </c>
      <c r="E66" s="21" t="s">
        <v>269</v>
      </c>
      <c r="F66" s="22" t="s">
        <v>16</v>
      </c>
      <c r="G66" s="23">
        <f>6500000</f>
        <v>6500000</v>
      </c>
      <c r="H66" s="24" t="s">
        <v>270</v>
      </c>
      <c r="I66" s="25">
        <f>74.5</f>
        <v>74.5</v>
      </c>
      <c r="J66" s="20" t="s">
        <v>18</v>
      </c>
      <c r="K66" s="20" t="s">
        <v>19</v>
      </c>
    </row>
    <row r="67" spans="1:11" ht="240">
      <c r="A67" s="18">
        <v>63</v>
      </c>
      <c r="B67" s="19" t="s">
        <v>271</v>
      </c>
      <c r="C67" s="20" t="s">
        <v>272</v>
      </c>
      <c r="D67" s="20" t="s">
        <v>252</v>
      </c>
      <c r="E67" s="21" t="s">
        <v>273</v>
      </c>
      <c r="F67" s="22" t="s">
        <v>16</v>
      </c>
      <c r="G67" s="23">
        <f>8100000</f>
        <v>8100000</v>
      </c>
      <c r="H67" s="24" t="s">
        <v>274</v>
      </c>
      <c r="I67" s="25">
        <f>70</f>
        <v>70</v>
      </c>
      <c r="J67" s="20" t="s">
        <v>18</v>
      </c>
      <c r="K67" s="20" t="s">
        <v>19</v>
      </c>
    </row>
    <row r="68" spans="1:11" ht="216">
      <c r="A68" s="18">
        <v>64</v>
      </c>
      <c r="B68" s="19" t="s">
        <v>275</v>
      </c>
      <c r="C68" s="20" t="s">
        <v>276</v>
      </c>
      <c r="D68" s="20" t="s">
        <v>252</v>
      </c>
      <c r="E68" s="21" t="s">
        <v>277</v>
      </c>
      <c r="F68" s="22" t="s">
        <v>16</v>
      </c>
      <c r="G68" s="23">
        <f>8100000</f>
        <v>8100000</v>
      </c>
      <c r="H68" s="24" t="s">
        <v>278</v>
      </c>
      <c r="I68" s="25">
        <f>79.5</f>
        <v>79.5</v>
      </c>
      <c r="J68" s="20" t="s">
        <v>18</v>
      </c>
      <c r="K68" s="20" t="s">
        <v>19</v>
      </c>
    </row>
    <row r="69" spans="1:11" ht="240">
      <c r="A69" s="18">
        <v>65</v>
      </c>
      <c r="B69" s="19" t="s">
        <v>279</v>
      </c>
      <c r="C69" s="20" t="s">
        <v>280</v>
      </c>
      <c r="D69" s="20" t="s">
        <v>252</v>
      </c>
      <c r="E69" s="21" t="s">
        <v>281</v>
      </c>
      <c r="F69" s="22" t="s">
        <v>16</v>
      </c>
      <c r="G69" s="23">
        <f>9245000</f>
        <v>9245000</v>
      </c>
      <c r="H69" s="24" t="s">
        <v>282</v>
      </c>
      <c r="I69" s="25">
        <f>71</f>
        <v>71</v>
      </c>
      <c r="J69" s="20" t="s">
        <v>18</v>
      </c>
      <c r="K69" s="20" t="s">
        <v>19</v>
      </c>
    </row>
    <row r="70" spans="1:11" ht="228">
      <c r="A70" s="18">
        <v>66</v>
      </c>
      <c r="B70" s="19" t="s">
        <v>283</v>
      </c>
      <c r="C70" s="20" t="s">
        <v>284</v>
      </c>
      <c r="D70" s="20" t="s">
        <v>252</v>
      </c>
      <c r="E70" s="21" t="s">
        <v>285</v>
      </c>
      <c r="F70" s="22" t="s">
        <v>16</v>
      </c>
      <c r="G70" s="23">
        <f>7400000</f>
        <v>7400000</v>
      </c>
      <c r="H70" s="24" t="s">
        <v>286</v>
      </c>
      <c r="I70" s="25">
        <f>57</f>
        <v>57</v>
      </c>
      <c r="J70" s="20" t="s">
        <v>24</v>
      </c>
      <c r="K70" s="20" t="s">
        <v>19</v>
      </c>
    </row>
    <row r="71" spans="1:11" ht="168">
      <c r="A71" s="18">
        <v>67</v>
      </c>
      <c r="B71" s="19" t="s">
        <v>287</v>
      </c>
      <c r="C71" s="20" t="s">
        <v>288</v>
      </c>
      <c r="D71" s="20" t="s">
        <v>289</v>
      </c>
      <c r="E71" s="21" t="s">
        <v>290</v>
      </c>
      <c r="F71" s="22" t="s">
        <v>16</v>
      </c>
      <c r="G71" s="23">
        <f>5500000</f>
        <v>5500000</v>
      </c>
      <c r="H71" s="24" t="s">
        <v>291</v>
      </c>
      <c r="I71" s="25">
        <f>81.5</f>
        <v>81.5</v>
      </c>
      <c r="J71" s="20" t="s">
        <v>30</v>
      </c>
      <c r="K71" s="20" t="s">
        <v>19</v>
      </c>
    </row>
    <row r="72" spans="1:11" ht="180">
      <c r="A72" s="18">
        <v>68</v>
      </c>
      <c r="B72" s="19" t="s">
        <v>292</v>
      </c>
      <c r="C72" s="20" t="s">
        <v>293</v>
      </c>
      <c r="D72" s="20" t="s">
        <v>289</v>
      </c>
      <c r="E72" s="21" t="s">
        <v>294</v>
      </c>
      <c r="F72" s="22" t="s">
        <v>16</v>
      </c>
      <c r="G72" s="23">
        <f>3000000</f>
        <v>3000000</v>
      </c>
      <c r="H72" s="24" t="s">
        <v>295</v>
      </c>
      <c r="I72" s="25">
        <f>75.5</f>
        <v>75.5</v>
      </c>
      <c r="J72" s="20" t="s">
        <v>18</v>
      </c>
      <c r="K72" s="20" t="s">
        <v>19</v>
      </c>
    </row>
    <row r="73" spans="1:11" ht="180">
      <c r="A73" s="18">
        <v>69</v>
      </c>
      <c r="B73" s="19" t="s">
        <v>296</v>
      </c>
      <c r="C73" s="20" t="s">
        <v>297</v>
      </c>
      <c r="D73" s="20" t="s">
        <v>289</v>
      </c>
      <c r="E73" s="21" t="s">
        <v>298</v>
      </c>
      <c r="F73" s="22" t="s">
        <v>16</v>
      </c>
      <c r="G73" s="23">
        <f>4000000</f>
        <v>4000000</v>
      </c>
      <c r="H73" s="24" t="s">
        <v>299</v>
      </c>
      <c r="I73" s="25">
        <f>76</f>
        <v>76</v>
      </c>
      <c r="J73" s="20" t="s">
        <v>18</v>
      </c>
      <c r="K73" s="20" t="s">
        <v>19</v>
      </c>
    </row>
    <row r="74" spans="1:11" ht="204">
      <c r="A74" s="18">
        <v>70</v>
      </c>
      <c r="B74" s="19" t="s">
        <v>300</v>
      </c>
      <c r="C74" s="20" t="s">
        <v>301</v>
      </c>
      <c r="D74" s="20" t="s">
        <v>289</v>
      </c>
      <c r="E74" s="21" t="s">
        <v>302</v>
      </c>
      <c r="F74" s="22" t="s">
        <v>16</v>
      </c>
      <c r="G74" s="23">
        <f>5200000</f>
        <v>5200000</v>
      </c>
      <c r="H74" s="24" t="s">
        <v>303</v>
      </c>
      <c r="I74" s="25">
        <f>76.5</f>
        <v>76.5</v>
      </c>
      <c r="J74" s="20" t="s">
        <v>18</v>
      </c>
      <c r="K74" s="20" t="s">
        <v>19</v>
      </c>
    </row>
    <row r="75" spans="1:11" ht="324">
      <c r="A75" s="18">
        <v>71</v>
      </c>
      <c r="B75" s="19" t="s">
        <v>304</v>
      </c>
      <c r="C75" s="20" t="s">
        <v>305</v>
      </c>
      <c r="D75" s="20" t="s">
        <v>289</v>
      </c>
      <c r="E75" s="21" t="s">
        <v>306</v>
      </c>
      <c r="F75" s="22" t="s">
        <v>16</v>
      </c>
      <c r="G75" s="23">
        <f>5000000</f>
        <v>5000000</v>
      </c>
      <c r="H75" s="24" t="s">
        <v>307</v>
      </c>
      <c r="I75" s="25">
        <f>78.5</f>
        <v>78.5</v>
      </c>
      <c r="J75" s="20" t="s">
        <v>18</v>
      </c>
      <c r="K75" s="20" t="s">
        <v>19</v>
      </c>
    </row>
    <row r="76" spans="1:11" ht="240">
      <c r="A76" s="18">
        <v>72</v>
      </c>
      <c r="B76" s="19" t="s">
        <v>308</v>
      </c>
      <c r="C76" s="20" t="s">
        <v>309</v>
      </c>
      <c r="D76" s="20" t="s">
        <v>289</v>
      </c>
      <c r="E76" s="21" t="s">
        <v>310</v>
      </c>
      <c r="F76" s="22" t="s">
        <v>16</v>
      </c>
      <c r="G76" s="23">
        <f>5000000</f>
        <v>5000000</v>
      </c>
      <c r="H76" s="24" t="s">
        <v>311</v>
      </c>
      <c r="I76" s="25">
        <f>77.5</f>
        <v>77.5</v>
      </c>
      <c r="J76" s="20" t="s">
        <v>18</v>
      </c>
      <c r="K76" s="20" t="s">
        <v>19</v>
      </c>
    </row>
    <row r="77" spans="1:11" ht="312">
      <c r="A77" s="18">
        <v>73</v>
      </c>
      <c r="B77" s="19" t="s">
        <v>312</v>
      </c>
      <c r="C77" s="20" t="s">
        <v>313</v>
      </c>
      <c r="D77" s="20" t="s">
        <v>314</v>
      </c>
      <c r="E77" s="21" t="s">
        <v>315</v>
      </c>
      <c r="F77" s="22" t="s">
        <v>16</v>
      </c>
      <c r="G77" s="23">
        <f>4000000</f>
        <v>4000000</v>
      </c>
      <c r="H77" s="24" t="s">
        <v>316</v>
      </c>
      <c r="I77" s="25">
        <f>75</f>
        <v>75</v>
      </c>
      <c r="J77" s="20" t="s">
        <v>18</v>
      </c>
      <c r="K77" s="20" t="s">
        <v>19</v>
      </c>
    </row>
    <row r="78" spans="1:11" ht="180">
      <c r="A78" s="18">
        <v>74</v>
      </c>
      <c r="B78" s="19" t="s">
        <v>317</v>
      </c>
      <c r="C78" s="20" t="s">
        <v>318</v>
      </c>
      <c r="D78" s="20" t="s">
        <v>314</v>
      </c>
      <c r="E78" s="21" t="s">
        <v>319</v>
      </c>
      <c r="F78" s="22" t="s">
        <v>16</v>
      </c>
      <c r="G78" s="23">
        <f>5000000</f>
        <v>5000000</v>
      </c>
      <c r="H78" s="24" t="s">
        <v>320</v>
      </c>
      <c r="I78" s="25">
        <f>77</f>
        <v>77</v>
      </c>
      <c r="J78" s="20" t="s">
        <v>18</v>
      </c>
      <c r="K78" s="20" t="s">
        <v>19</v>
      </c>
    </row>
    <row r="79" spans="1:11" ht="288">
      <c r="A79" s="18">
        <v>75</v>
      </c>
      <c r="B79" s="19" t="s">
        <v>321</v>
      </c>
      <c r="C79" s="20" t="s">
        <v>322</v>
      </c>
      <c r="D79" s="20" t="s">
        <v>314</v>
      </c>
      <c r="E79" s="21" t="s">
        <v>323</v>
      </c>
      <c r="F79" s="22" t="s">
        <v>16</v>
      </c>
      <c r="G79" s="23">
        <f>4200000</f>
        <v>4200000</v>
      </c>
      <c r="H79" s="24" t="s">
        <v>324</v>
      </c>
      <c r="I79" s="25">
        <f>70</f>
        <v>70</v>
      </c>
      <c r="J79" s="20" t="s">
        <v>18</v>
      </c>
      <c r="K79" s="20" t="s">
        <v>19</v>
      </c>
    </row>
    <row r="80" spans="1:11" ht="216">
      <c r="A80" s="18">
        <v>76</v>
      </c>
      <c r="B80" s="19" t="s">
        <v>325</v>
      </c>
      <c r="C80" s="20" t="s">
        <v>326</v>
      </c>
      <c r="D80" s="20" t="s">
        <v>314</v>
      </c>
      <c r="E80" s="21" t="s">
        <v>327</v>
      </c>
      <c r="F80" s="22" t="s">
        <v>16</v>
      </c>
      <c r="G80" s="23">
        <f>5000000</f>
        <v>5000000</v>
      </c>
      <c r="H80" s="24" t="s">
        <v>328</v>
      </c>
      <c r="I80" s="25">
        <f>77</f>
        <v>77</v>
      </c>
      <c r="J80" s="20" t="s">
        <v>18</v>
      </c>
      <c r="K80" s="20" t="s">
        <v>19</v>
      </c>
    </row>
    <row r="81" spans="1:11" ht="228">
      <c r="A81" s="18">
        <v>77</v>
      </c>
      <c r="B81" s="19" t="s">
        <v>329</v>
      </c>
      <c r="C81" s="20" t="s">
        <v>330</v>
      </c>
      <c r="D81" s="20" t="s">
        <v>314</v>
      </c>
      <c r="E81" s="21" t="s">
        <v>331</v>
      </c>
      <c r="F81" s="22" t="s">
        <v>16</v>
      </c>
      <c r="G81" s="23">
        <f>5960000</f>
        <v>5960000</v>
      </c>
      <c r="H81" s="24" t="s">
        <v>332</v>
      </c>
      <c r="I81" s="25">
        <f>80.5</f>
        <v>80.5</v>
      </c>
      <c r="J81" s="20" t="s">
        <v>30</v>
      </c>
      <c r="K81" s="20" t="s">
        <v>19</v>
      </c>
    </row>
    <row r="82" spans="1:11" ht="264">
      <c r="A82" s="18">
        <v>78</v>
      </c>
      <c r="B82" s="19" t="s">
        <v>333</v>
      </c>
      <c r="C82" s="20" t="s">
        <v>334</v>
      </c>
      <c r="D82" s="20" t="s">
        <v>335</v>
      </c>
      <c r="E82" s="21" t="s">
        <v>336</v>
      </c>
      <c r="F82" s="22" t="s">
        <v>16</v>
      </c>
      <c r="G82" s="23">
        <f>4500000</f>
        <v>4500000</v>
      </c>
      <c r="H82" s="24" t="s">
        <v>337</v>
      </c>
      <c r="I82" s="25">
        <f>72.5</f>
        <v>72.5</v>
      </c>
      <c r="J82" s="20" t="s">
        <v>18</v>
      </c>
      <c r="K82" s="20" t="s">
        <v>19</v>
      </c>
    </row>
    <row r="83" spans="1:11" ht="144">
      <c r="A83" s="18">
        <v>79</v>
      </c>
      <c r="B83" s="19" t="s">
        <v>338</v>
      </c>
      <c r="C83" s="20" t="s">
        <v>339</v>
      </c>
      <c r="D83" s="20" t="s">
        <v>335</v>
      </c>
      <c r="E83" s="21" t="s">
        <v>340</v>
      </c>
      <c r="F83" s="22" t="s">
        <v>16</v>
      </c>
      <c r="G83" s="23">
        <f>4800000</f>
        <v>4800000</v>
      </c>
      <c r="H83" s="24" t="s">
        <v>341</v>
      </c>
      <c r="I83" s="25">
        <f>65</f>
        <v>65</v>
      </c>
      <c r="J83" s="20" t="s">
        <v>24</v>
      </c>
      <c r="K83" s="20" t="s">
        <v>19</v>
      </c>
    </row>
    <row r="84" spans="1:11" ht="108">
      <c r="A84" s="18">
        <v>80</v>
      </c>
      <c r="B84" s="19" t="s">
        <v>342</v>
      </c>
      <c r="C84" s="20" t="s">
        <v>343</v>
      </c>
      <c r="D84" s="20" t="s">
        <v>335</v>
      </c>
      <c r="E84" s="21" t="s">
        <v>344</v>
      </c>
      <c r="F84" s="22" t="s">
        <v>16</v>
      </c>
      <c r="G84" s="23">
        <f>5000000</f>
        <v>5000000</v>
      </c>
      <c r="H84" s="24" t="s">
        <v>345</v>
      </c>
      <c r="I84" s="25">
        <f>72.5</f>
        <v>72.5</v>
      </c>
      <c r="J84" s="20" t="s">
        <v>18</v>
      </c>
      <c r="K84" s="20" t="s">
        <v>19</v>
      </c>
    </row>
    <row r="85" spans="1:11" ht="192">
      <c r="A85" s="18">
        <v>81</v>
      </c>
      <c r="B85" s="19" t="s">
        <v>346</v>
      </c>
      <c r="C85" s="20" t="s">
        <v>347</v>
      </c>
      <c r="D85" s="20" t="s">
        <v>335</v>
      </c>
      <c r="E85" s="21" t="s">
        <v>348</v>
      </c>
      <c r="F85" s="22" t="s">
        <v>16</v>
      </c>
      <c r="G85" s="23">
        <f>5000000</f>
        <v>5000000</v>
      </c>
      <c r="H85" s="24" t="s">
        <v>349</v>
      </c>
      <c r="I85" s="25">
        <f>74</f>
        <v>74</v>
      </c>
      <c r="J85" s="20" t="s">
        <v>18</v>
      </c>
      <c r="K85" s="20" t="s">
        <v>19</v>
      </c>
    </row>
    <row r="86" spans="1:11" ht="108">
      <c r="A86" s="18">
        <v>82</v>
      </c>
      <c r="B86" s="19" t="s">
        <v>350</v>
      </c>
      <c r="C86" s="20" t="s">
        <v>351</v>
      </c>
      <c r="D86" s="20" t="s">
        <v>335</v>
      </c>
      <c r="E86" s="21" t="s">
        <v>352</v>
      </c>
      <c r="F86" s="22" t="s">
        <v>16</v>
      </c>
      <c r="G86" s="23">
        <f>5000000</f>
        <v>5000000</v>
      </c>
      <c r="H86" s="24" t="s">
        <v>353</v>
      </c>
      <c r="I86" s="25">
        <f>70</f>
        <v>70</v>
      </c>
      <c r="J86" s="20" t="s">
        <v>18</v>
      </c>
      <c r="K86" s="20" t="s">
        <v>19</v>
      </c>
    </row>
    <row r="87" spans="1:11" ht="180">
      <c r="A87" s="18">
        <v>83</v>
      </c>
      <c r="B87" s="19" t="s">
        <v>354</v>
      </c>
      <c r="C87" s="20" t="s">
        <v>355</v>
      </c>
      <c r="D87" s="20" t="s">
        <v>335</v>
      </c>
      <c r="E87" s="21" t="s">
        <v>356</v>
      </c>
      <c r="F87" s="22" t="s">
        <v>16</v>
      </c>
      <c r="G87" s="23">
        <f>4500000</f>
        <v>4500000</v>
      </c>
      <c r="H87" s="24" t="s">
        <v>357</v>
      </c>
      <c r="I87" s="25">
        <f>75</f>
        <v>75</v>
      </c>
      <c r="J87" s="20" t="s">
        <v>18</v>
      </c>
      <c r="K87" s="20" t="s">
        <v>19</v>
      </c>
    </row>
    <row r="88" spans="1:11" ht="312">
      <c r="A88" s="18">
        <v>84</v>
      </c>
      <c r="B88" s="19" t="s">
        <v>358</v>
      </c>
      <c r="C88" s="20" t="s">
        <v>359</v>
      </c>
      <c r="D88" s="20" t="s">
        <v>289</v>
      </c>
      <c r="E88" s="21" t="s">
        <v>360</v>
      </c>
      <c r="F88" s="22" t="s">
        <v>16</v>
      </c>
      <c r="G88" s="23">
        <f>6000000</f>
        <v>6000000</v>
      </c>
      <c r="H88" s="24" t="s">
        <v>361</v>
      </c>
      <c r="I88" s="25">
        <f>72</f>
        <v>72</v>
      </c>
      <c r="J88" s="20" t="s">
        <v>18</v>
      </c>
      <c r="K88" s="20" t="s">
        <v>19</v>
      </c>
    </row>
    <row r="89" spans="1:11" ht="192">
      <c r="A89" s="18">
        <v>85</v>
      </c>
      <c r="B89" s="19" t="s">
        <v>362</v>
      </c>
      <c r="C89" s="20" t="s">
        <v>363</v>
      </c>
      <c r="D89" s="20" t="s">
        <v>289</v>
      </c>
      <c r="E89" s="21" t="s">
        <v>364</v>
      </c>
      <c r="F89" s="22" t="s">
        <v>16</v>
      </c>
      <c r="G89" s="23">
        <f>5000000</f>
        <v>5000000</v>
      </c>
      <c r="H89" s="24" t="s">
        <v>365</v>
      </c>
      <c r="I89" s="25">
        <f>71.5</f>
        <v>71.5</v>
      </c>
      <c r="J89" s="20" t="s">
        <v>18</v>
      </c>
      <c r="K89" s="20" t="s">
        <v>19</v>
      </c>
    </row>
    <row r="90" spans="1:11" ht="204">
      <c r="A90" s="18">
        <v>86</v>
      </c>
      <c r="B90" s="19" t="s">
        <v>366</v>
      </c>
      <c r="C90" s="20" t="s">
        <v>367</v>
      </c>
      <c r="D90" s="20" t="s">
        <v>289</v>
      </c>
      <c r="E90" s="21" t="s">
        <v>368</v>
      </c>
      <c r="F90" s="22" t="s">
        <v>16</v>
      </c>
      <c r="G90" s="23">
        <f>5500000</f>
        <v>5500000</v>
      </c>
      <c r="H90" s="24" t="s">
        <v>369</v>
      </c>
      <c r="I90" s="25">
        <f>69.5</f>
        <v>69.5</v>
      </c>
      <c r="J90" s="20" t="s">
        <v>24</v>
      </c>
      <c r="K90" s="20" t="s">
        <v>19</v>
      </c>
    </row>
    <row r="91" spans="1:11" ht="240">
      <c r="A91" s="18">
        <v>87</v>
      </c>
      <c r="B91" s="19" t="s">
        <v>370</v>
      </c>
      <c r="C91" s="20" t="s">
        <v>371</v>
      </c>
      <c r="D91" s="20" t="s">
        <v>289</v>
      </c>
      <c r="E91" s="21" t="s">
        <v>372</v>
      </c>
      <c r="F91" s="22" t="s">
        <v>16</v>
      </c>
      <c r="G91" s="23">
        <f>5000000</f>
        <v>5000000</v>
      </c>
      <c r="H91" s="24" t="s">
        <v>145</v>
      </c>
      <c r="I91" s="25">
        <f>81</f>
        <v>81</v>
      </c>
      <c r="J91" s="20" t="s">
        <v>30</v>
      </c>
      <c r="K91" s="20" t="s">
        <v>19</v>
      </c>
    </row>
    <row r="92" spans="1:11" ht="192">
      <c r="A92" s="18">
        <v>88</v>
      </c>
      <c r="B92" s="19" t="s">
        <v>373</v>
      </c>
      <c r="C92" s="20" t="s">
        <v>374</v>
      </c>
      <c r="D92" s="20" t="s">
        <v>289</v>
      </c>
      <c r="E92" s="21" t="s">
        <v>375</v>
      </c>
      <c r="F92" s="22" t="s">
        <v>16</v>
      </c>
      <c r="G92" s="23">
        <f>3000000</f>
        <v>3000000</v>
      </c>
      <c r="H92" s="24" t="s">
        <v>376</v>
      </c>
      <c r="I92" s="25">
        <f>76.5</f>
        <v>76.5</v>
      </c>
      <c r="J92" s="20" t="s">
        <v>18</v>
      </c>
      <c r="K92" s="20" t="s">
        <v>19</v>
      </c>
    </row>
    <row r="93" spans="1:11" ht="168">
      <c r="A93" s="18">
        <v>89</v>
      </c>
      <c r="B93" s="19" t="s">
        <v>377</v>
      </c>
      <c r="C93" s="20" t="s">
        <v>378</v>
      </c>
      <c r="D93" s="20" t="s">
        <v>379</v>
      </c>
      <c r="E93" s="21" t="s">
        <v>380</v>
      </c>
      <c r="F93" s="22" t="s">
        <v>16</v>
      </c>
      <c r="G93" s="23">
        <f>14000000</f>
        <v>14000000</v>
      </c>
      <c r="H93" s="24" t="s">
        <v>381</v>
      </c>
      <c r="I93" s="25">
        <f>70</f>
        <v>70</v>
      </c>
      <c r="J93" s="20" t="s">
        <v>18</v>
      </c>
      <c r="K93" s="20" t="s">
        <v>19</v>
      </c>
    </row>
    <row r="94" spans="1:11" ht="168">
      <c r="A94" s="18">
        <v>90</v>
      </c>
      <c r="B94" s="19" t="s">
        <v>382</v>
      </c>
      <c r="C94" s="20" t="s">
        <v>383</v>
      </c>
      <c r="D94" s="20" t="s">
        <v>379</v>
      </c>
      <c r="E94" s="21" t="s">
        <v>384</v>
      </c>
      <c r="F94" s="22" t="s">
        <v>16</v>
      </c>
      <c r="G94" s="23">
        <f>39500000</f>
        <v>39500000</v>
      </c>
      <c r="H94" s="24" t="s">
        <v>385</v>
      </c>
      <c r="I94" s="25">
        <f>79.5</f>
        <v>79.5</v>
      </c>
      <c r="J94" s="20" t="s">
        <v>18</v>
      </c>
      <c r="K94" s="20" t="s">
        <v>19</v>
      </c>
    </row>
    <row r="95" spans="1:11" ht="192">
      <c r="A95" s="18">
        <v>91</v>
      </c>
      <c r="B95" s="19" t="s">
        <v>386</v>
      </c>
      <c r="C95" s="20" t="s">
        <v>387</v>
      </c>
      <c r="D95" s="20" t="s">
        <v>379</v>
      </c>
      <c r="E95" s="21" t="s">
        <v>388</v>
      </c>
      <c r="F95" s="22" t="s">
        <v>16</v>
      </c>
      <c r="G95" s="23">
        <f>26500000</f>
        <v>26500000</v>
      </c>
      <c r="H95" s="24" t="s">
        <v>389</v>
      </c>
      <c r="I95" s="25">
        <f>77.5</f>
        <v>77.5</v>
      </c>
      <c r="J95" s="20" t="s">
        <v>18</v>
      </c>
      <c r="K95" s="20" t="s">
        <v>19</v>
      </c>
    </row>
    <row r="96" spans="1:11" ht="156">
      <c r="A96" s="18">
        <v>92</v>
      </c>
      <c r="B96" s="19" t="s">
        <v>390</v>
      </c>
      <c r="C96" s="20" t="s">
        <v>391</v>
      </c>
      <c r="D96" s="20" t="s">
        <v>289</v>
      </c>
      <c r="E96" s="21" t="s">
        <v>392</v>
      </c>
      <c r="F96" s="22" t="s">
        <v>16</v>
      </c>
      <c r="G96" s="23">
        <f>6000000</f>
        <v>6000000</v>
      </c>
      <c r="H96" s="24" t="s">
        <v>393</v>
      </c>
      <c r="I96" s="25">
        <f>71.5</f>
        <v>71.5</v>
      </c>
      <c r="J96" s="20" t="s">
        <v>18</v>
      </c>
      <c r="K96" s="20" t="s">
        <v>19</v>
      </c>
    </row>
    <row r="97" spans="1:11" ht="144">
      <c r="A97" s="18">
        <v>93</v>
      </c>
      <c r="B97" s="19" t="s">
        <v>394</v>
      </c>
      <c r="C97" s="20" t="s">
        <v>395</v>
      </c>
      <c r="D97" s="20" t="s">
        <v>335</v>
      </c>
      <c r="E97" s="21" t="s">
        <v>396</v>
      </c>
      <c r="F97" s="22" t="s">
        <v>16</v>
      </c>
      <c r="G97" s="23">
        <f>10500000</f>
        <v>10500000</v>
      </c>
      <c r="H97" s="24" t="s">
        <v>397</v>
      </c>
      <c r="I97" s="25">
        <f>72</f>
        <v>72</v>
      </c>
      <c r="J97" s="20" t="s">
        <v>18</v>
      </c>
      <c r="K97" s="20" t="s">
        <v>19</v>
      </c>
    </row>
    <row r="98" spans="1:11" ht="252">
      <c r="A98" s="18">
        <v>94</v>
      </c>
      <c r="B98" s="19" t="s">
        <v>398</v>
      </c>
      <c r="C98" s="20" t="s">
        <v>399</v>
      </c>
      <c r="D98" s="20" t="s">
        <v>335</v>
      </c>
      <c r="E98" s="21" t="s">
        <v>400</v>
      </c>
      <c r="F98" s="22" t="s">
        <v>16</v>
      </c>
      <c r="G98" s="23">
        <f>10000000</f>
        <v>10000000</v>
      </c>
      <c r="H98" s="24" t="s">
        <v>401</v>
      </c>
      <c r="I98" s="25">
        <f>65</f>
        <v>65</v>
      </c>
      <c r="J98" s="20" t="s">
        <v>24</v>
      </c>
      <c r="K98" s="20" t="s">
        <v>19</v>
      </c>
    </row>
    <row r="99" spans="1:11" ht="240">
      <c r="A99" s="18">
        <v>95</v>
      </c>
      <c r="B99" s="19" t="s">
        <v>402</v>
      </c>
      <c r="C99" s="20" t="s">
        <v>403</v>
      </c>
      <c r="D99" s="20" t="s">
        <v>335</v>
      </c>
      <c r="E99" s="21" t="s">
        <v>404</v>
      </c>
      <c r="F99" s="22" t="s">
        <v>16</v>
      </c>
      <c r="G99" s="23">
        <f>3000000</f>
        <v>3000000</v>
      </c>
      <c r="H99" s="24" t="s">
        <v>405</v>
      </c>
      <c r="I99" s="25">
        <f>69.5</f>
        <v>69.5</v>
      </c>
      <c r="J99" s="20" t="s">
        <v>24</v>
      </c>
      <c r="K99" s="20" t="s">
        <v>19</v>
      </c>
    </row>
    <row r="100" spans="1:11" ht="180">
      <c r="A100" s="18">
        <v>96</v>
      </c>
      <c r="B100" s="19" t="s">
        <v>406</v>
      </c>
      <c r="C100" s="20" t="s">
        <v>407</v>
      </c>
      <c r="D100" s="20" t="s">
        <v>335</v>
      </c>
      <c r="E100" s="21" t="s">
        <v>408</v>
      </c>
      <c r="F100" s="22" t="s">
        <v>16</v>
      </c>
      <c r="G100" s="23">
        <f>4800000</f>
        <v>4800000</v>
      </c>
      <c r="H100" s="24" t="s">
        <v>409</v>
      </c>
      <c r="I100" s="25">
        <f>79.5</f>
        <v>79.5</v>
      </c>
      <c r="J100" s="20" t="s">
        <v>18</v>
      </c>
      <c r="K100" s="20" t="s">
        <v>19</v>
      </c>
    </row>
    <row r="101" spans="1:11" ht="180">
      <c r="A101" s="18">
        <v>97</v>
      </c>
      <c r="B101" s="19" t="s">
        <v>410</v>
      </c>
      <c r="C101" s="20" t="s">
        <v>411</v>
      </c>
      <c r="D101" s="20" t="s">
        <v>335</v>
      </c>
      <c r="E101" s="21" t="s">
        <v>412</v>
      </c>
      <c r="F101" s="22" t="s">
        <v>16</v>
      </c>
      <c r="G101" s="23">
        <f>3000000</f>
        <v>3000000</v>
      </c>
      <c r="H101" s="24" t="s">
        <v>413</v>
      </c>
      <c r="I101" s="25">
        <f>62.5</f>
        <v>62.5</v>
      </c>
      <c r="J101" s="20" t="s">
        <v>24</v>
      </c>
      <c r="K101" s="20" t="s">
        <v>19</v>
      </c>
    </row>
    <row r="102" spans="1:11" ht="144">
      <c r="A102" s="18">
        <v>98</v>
      </c>
      <c r="B102" s="19" t="s">
        <v>414</v>
      </c>
      <c r="C102" s="20" t="s">
        <v>415</v>
      </c>
      <c r="D102" s="20" t="s">
        <v>335</v>
      </c>
      <c r="E102" s="21" t="s">
        <v>416</v>
      </c>
      <c r="F102" s="22" t="s">
        <v>16</v>
      </c>
      <c r="G102" s="23">
        <f>5000000</f>
        <v>5000000</v>
      </c>
      <c r="H102" s="24" t="s">
        <v>417</v>
      </c>
      <c r="I102" s="25">
        <f>69.5</f>
        <v>69.5</v>
      </c>
      <c r="J102" s="20" t="s">
        <v>24</v>
      </c>
      <c r="K102" s="20" t="s">
        <v>19</v>
      </c>
    </row>
    <row r="103" spans="1:11" ht="144">
      <c r="A103" s="18">
        <v>99</v>
      </c>
      <c r="B103" s="19" t="s">
        <v>418</v>
      </c>
      <c r="C103" s="20" t="s">
        <v>419</v>
      </c>
      <c r="D103" s="20" t="s">
        <v>420</v>
      </c>
      <c r="E103" s="21" t="s">
        <v>421</v>
      </c>
      <c r="F103" s="22" t="s">
        <v>16</v>
      </c>
      <c r="G103" s="23">
        <f aca="true" t="shared" si="0" ref="G103:G111">3000000</f>
        <v>3000000</v>
      </c>
      <c r="H103" s="24" t="s">
        <v>422</v>
      </c>
      <c r="I103" s="25">
        <f>69.5</f>
        <v>69.5</v>
      </c>
      <c r="J103" s="20" t="s">
        <v>24</v>
      </c>
      <c r="K103" s="20" t="s">
        <v>19</v>
      </c>
    </row>
    <row r="104" spans="1:11" ht="204">
      <c r="A104" s="18">
        <v>100</v>
      </c>
      <c r="B104" s="19" t="s">
        <v>423</v>
      </c>
      <c r="C104" s="20" t="s">
        <v>424</v>
      </c>
      <c r="D104" s="20" t="s">
        <v>420</v>
      </c>
      <c r="E104" s="21" t="s">
        <v>425</v>
      </c>
      <c r="F104" s="22" t="s">
        <v>16</v>
      </c>
      <c r="G104" s="23">
        <f t="shared" si="0"/>
        <v>3000000</v>
      </c>
      <c r="H104" s="24" t="s">
        <v>426</v>
      </c>
      <c r="I104" s="25">
        <f>67.5</f>
        <v>67.5</v>
      </c>
      <c r="J104" s="20" t="s">
        <v>24</v>
      </c>
      <c r="K104" s="20" t="s">
        <v>19</v>
      </c>
    </row>
    <row r="105" spans="1:11" ht="144">
      <c r="A105" s="18">
        <v>101</v>
      </c>
      <c r="B105" s="19" t="s">
        <v>427</v>
      </c>
      <c r="C105" s="20" t="s">
        <v>428</v>
      </c>
      <c r="D105" s="20" t="s">
        <v>420</v>
      </c>
      <c r="E105" s="21" t="s">
        <v>429</v>
      </c>
      <c r="F105" s="22" t="s">
        <v>16</v>
      </c>
      <c r="G105" s="23">
        <f t="shared" si="0"/>
        <v>3000000</v>
      </c>
      <c r="H105" s="24" t="s">
        <v>430</v>
      </c>
      <c r="I105" s="25">
        <f>78.5</f>
        <v>78.5</v>
      </c>
      <c r="J105" s="20" t="s">
        <v>18</v>
      </c>
      <c r="K105" s="20" t="s">
        <v>19</v>
      </c>
    </row>
    <row r="106" spans="1:11" ht="84">
      <c r="A106" s="18">
        <v>102</v>
      </c>
      <c r="B106" s="19" t="s">
        <v>431</v>
      </c>
      <c r="C106" s="20" t="s">
        <v>432</v>
      </c>
      <c r="D106" s="20" t="s">
        <v>420</v>
      </c>
      <c r="E106" s="21" t="s">
        <v>433</v>
      </c>
      <c r="F106" s="22" t="s">
        <v>47</v>
      </c>
      <c r="G106" s="23">
        <f t="shared" si="0"/>
        <v>3000000</v>
      </c>
      <c r="H106" s="24" t="s">
        <v>434</v>
      </c>
      <c r="I106" s="25">
        <f>79.5</f>
        <v>79.5</v>
      </c>
      <c r="J106" s="20" t="s">
        <v>18</v>
      </c>
      <c r="K106" s="20" t="s">
        <v>19</v>
      </c>
    </row>
    <row r="107" spans="1:11" ht="108">
      <c r="A107" s="18">
        <v>103</v>
      </c>
      <c r="B107" s="19" t="s">
        <v>435</v>
      </c>
      <c r="C107" s="20" t="s">
        <v>436</v>
      </c>
      <c r="D107" s="20" t="s">
        <v>420</v>
      </c>
      <c r="E107" s="21" t="s">
        <v>437</v>
      </c>
      <c r="F107" s="22" t="s">
        <v>47</v>
      </c>
      <c r="G107" s="23">
        <f t="shared" si="0"/>
        <v>3000000</v>
      </c>
      <c r="H107" s="24"/>
      <c r="I107" s="25">
        <f>81</f>
        <v>81</v>
      </c>
      <c r="J107" s="20" t="s">
        <v>30</v>
      </c>
      <c r="K107" s="20" t="s">
        <v>19</v>
      </c>
    </row>
    <row r="108" spans="1:11" ht="108">
      <c r="A108" s="18">
        <v>104</v>
      </c>
      <c r="B108" s="19" t="s">
        <v>438</v>
      </c>
      <c r="C108" s="20" t="s">
        <v>439</v>
      </c>
      <c r="D108" s="20" t="s">
        <v>420</v>
      </c>
      <c r="E108" s="21" t="s">
        <v>440</v>
      </c>
      <c r="F108" s="22" t="s">
        <v>47</v>
      </c>
      <c r="G108" s="23">
        <f t="shared" si="0"/>
        <v>3000000</v>
      </c>
      <c r="H108" s="24" t="s">
        <v>441</v>
      </c>
      <c r="I108" s="25">
        <f>80.5</f>
        <v>80.5</v>
      </c>
      <c r="J108" s="20" t="s">
        <v>30</v>
      </c>
      <c r="K108" s="20" t="s">
        <v>19</v>
      </c>
    </row>
    <row r="109" spans="1:11" ht="60">
      <c r="A109" s="18">
        <v>105</v>
      </c>
      <c r="B109" s="19" t="s">
        <v>442</v>
      </c>
      <c r="C109" s="20" t="s">
        <v>443</v>
      </c>
      <c r="D109" s="20" t="s">
        <v>420</v>
      </c>
      <c r="E109" s="21" t="s">
        <v>444</v>
      </c>
      <c r="F109" s="22" t="s">
        <v>16</v>
      </c>
      <c r="G109" s="23">
        <f t="shared" si="0"/>
        <v>3000000</v>
      </c>
      <c r="H109" s="24" t="s">
        <v>445</v>
      </c>
      <c r="I109" s="25">
        <f>70</f>
        <v>70</v>
      </c>
      <c r="J109" s="20" t="s">
        <v>18</v>
      </c>
      <c r="K109" s="20" t="s">
        <v>19</v>
      </c>
    </row>
    <row r="110" spans="1:11" ht="120">
      <c r="A110" s="18">
        <v>106</v>
      </c>
      <c r="B110" s="19" t="s">
        <v>446</v>
      </c>
      <c r="C110" s="20" t="s">
        <v>447</v>
      </c>
      <c r="D110" s="20" t="s">
        <v>420</v>
      </c>
      <c r="E110" s="21" t="s">
        <v>448</v>
      </c>
      <c r="F110" s="22" t="s">
        <v>16</v>
      </c>
      <c r="G110" s="23">
        <f t="shared" si="0"/>
        <v>3000000</v>
      </c>
      <c r="H110" s="24" t="s">
        <v>449</v>
      </c>
      <c r="I110" s="25">
        <f>74.5</f>
        <v>74.5</v>
      </c>
      <c r="J110" s="20" t="s">
        <v>18</v>
      </c>
      <c r="K110" s="20" t="s">
        <v>19</v>
      </c>
    </row>
    <row r="111" spans="1:11" ht="252">
      <c r="A111" s="18">
        <v>107</v>
      </c>
      <c r="B111" s="19" t="s">
        <v>450</v>
      </c>
      <c r="C111" s="20" t="s">
        <v>451</v>
      </c>
      <c r="D111" s="20" t="s">
        <v>452</v>
      </c>
      <c r="E111" s="21" t="s">
        <v>453</v>
      </c>
      <c r="F111" s="22" t="s">
        <v>16</v>
      </c>
      <c r="G111" s="23">
        <f t="shared" si="0"/>
        <v>3000000</v>
      </c>
      <c r="H111" s="24" t="s">
        <v>454</v>
      </c>
      <c r="I111" s="25">
        <f>78</f>
        <v>78</v>
      </c>
      <c r="J111" s="20" t="s">
        <v>18</v>
      </c>
      <c r="K111" s="20" t="s">
        <v>19</v>
      </c>
    </row>
    <row r="112" spans="1:11" ht="168">
      <c r="A112" s="18">
        <v>108</v>
      </c>
      <c r="B112" s="19" t="s">
        <v>455</v>
      </c>
      <c r="C112" s="20" t="s">
        <v>456</v>
      </c>
      <c r="D112" s="20" t="s">
        <v>335</v>
      </c>
      <c r="E112" s="21" t="s">
        <v>457</v>
      </c>
      <c r="F112" s="22" t="s">
        <v>16</v>
      </c>
      <c r="G112" s="23">
        <f>5500000</f>
        <v>5500000</v>
      </c>
      <c r="H112" s="24" t="s">
        <v>458</v>
      </c>
      <c r="I112" s="25">
        <f>70</f>
        <v>70</v>
      </c>
      <c r="J112" s="20" t="s">
        <v>18</v>
      </c>
      <c r="K112" s="20" t="s">
        <v>19</v>
      </c>
    </row>
    <row r="113" spans="1:11" ht="204">
      <c r="A113" s="18">
        <v>109</v>
      </c>
      <c r="B113" s="19" t="s">
        <v>459</v>
      </c>
      <c r="C113" s="20" t="s">
        <v>460</v>
      </c>
      <c r="D113" s="20" t="s">
        <v>452</v>
      </c>
      <c r="E113" s="21" t="s">
        <v>461</v>
      </c>
      <c r="F113" s="22" t="s">
        <v>16</v>
      </c>
      <c r="G113" s="23">
        <f>2500000</f>
        <v>2500000</v>
      </c>
      <c r="H113" s="24" t="s">
        <v>462</v>
      </c>
      <c r="I113" s="25">
        <f>79.5</f>
        <v>79.5</v>
      </c>
      <c r="J113" s="20" t="s">
        <v>18</v>
      </c>
      <c r="K113" s="20" t="s">
        <v>19</v>
      </c>
    </row>
    <row r="114" spans="1:11" ht="192">
      <c r="A114" s="18">
        <v>110</v>
      </c>
      <c r="B114" s="19" t="s">
        <v>463</v>
      </c>
      <c r="C114" s="20" t="s">
        <v>464</v>
      </c>
      <c r="D114" s="20" t="s">
        <v>452</v>
      </c>
      <c r="E114" s="21" t="s">
        <v>465</v>
      </c>
      <c r="F114" s="22" t="s">
        <v>16</v>
      </c>
      <c r="G114" s="23">
        <f>3000000</f>
        <v>3000000</v>
      </c>
      <c r="H114" s="24" t="s">
        <v>466</v>
      </c>
      <c r="I114" s="25">
        <f>74.5</f>
        <v>74.5</v>
      </c>
      <c r="J114" s="20" t="s">
        <v>18</v>
      </c>
      <c r="K114" s="20" t="s">
        <v>19</v>
      </c>
    </row>
    <row r="115" spans="1:11" ht="168">
      <c r="A115" s="18">
        <v>111</v>
      </c>
      <c r="B115" s="19" t="s">
        <v>467</v>
      </c>
      <c r="C115" s="20" t="s">
        <v>468</v>
      </c>
      <c r="D115" s="20" t="s">
        <v>452</v>
      </c>
      <c r="E115" s="21" t="s">
        <v>469</v>
      </c>
      <c r="F115" s="22" t="s">
        <v>16</v>
      </c>
      <c r="G115" s="23">
        <f>3000000</f>
        <v>3000000</v>
      </c>
      <c r="H115" s="24" t="s">
        <v>470</v>
      </c>
      <c r="I115" s="25">
        <f>71</f>
        <v>71</v>
      </c>
      <c r="J115" s="20" t="s">
        <v>18</v>
      </c>
      <c r="K115" s="20" t="s">
        <v>19</v>
      </c>
    </row>
    <row r="116" spans="1:11" ht="168">
      <c r="A116" s="18">
        <v>112</v>
      </c>
      <c r="B116" s="19" t="s">
        <v>471</v>
      </c>
      <c r="C116" s="20" t="s">
        <v>472</v>
      </c>
      <c r="D116" s="20" t="s">
        <v>452</v>
      </c>
      <c r="E116" s="21" t="s">
        <v>473</v>
      </c>
      <c r="F116" s="22" t="s">
        <v>16</v>
      </c>
      <c r="G116" s="23">
        <f>3000000</f>
        <v>3000000</v>
      </c>
      <c r="H116" s="24" t="s">
        <v>474</v>
      </c>
      <c r="I116" s="25">
        <f>75</f>
        <v>75</v>
      </c>
      <c r="J116" s="20" t="s">
        <v>18</v>
      </c>
      <c r="K116" s="20" t="s">
        <v>19</v>
      </c>
    </row>
    <row r="117" spans="1:11" ht="156">
      <c r="A117" s="18">
        <v>113</v>
      </c>
      <c r="B117" s="19" t="s">
        <v>475</v>
      </c>
      <c r="C117" s="20" t="s">
        <v>476</v>
      </c>
      <c r="D117" s="20" t="s">
        <v>176</v>
      </c>
      <c r="E117" s="21" t="s">
        <v>477</v>
      </c>
      <c r="F117" s="22" t="s">
        <v>16</v>
      </c>
      <c r="G117" s="23">
        <f>6400000</f>
        <v>6400000</v>
      </c>
      <c r="H117" s="24" t="s">
        <v>478</v>
      </c>
      <c r="I117" s="25">
        <f>76</f>
        <v>76</v>
      </c>
      <c r="J117" s="20" t="s">
        <v>18</v>
      </c>
      <c r="K117" s="20" t="s">
        <v>19</v>
      </c>
    </row>
    <row r="118" spans="1:11" ht="144">
      <c r="A118" s="18">
        <v>114</v>
      </c>
      <c r="B118" s="19" t="s">
        <v>479</v>
      </c>
      <c r="C118" s="20" t="s">
        <v>480</v>
      </c>
      <c r="D118" s="20" t="s">
        <v>481</v>
      </c>
      <c r="E118" s="21" t="s">
        <v>482</v>
      </c>
      <c r="F118" s="22" t="s">
        <v>16</v>
      </c>
      <c r="G118" s="23">
        <f>2000000</f>
        <v>2000000</v>
      </c>
      <c r="H118" s="24" t="s">
        <v>483</v>
      </c>
      <c r="I118" s="25">
        <f>70.5</f>
        <v>70.5</v>
      </c>
      <c r="J118" s="20" t="s">
        <v>18</v>
      </c>
      <c r="K118" s="20" t="s">
        <v>19</v>
      </c>
    </row>
    <row r="119" spans="1:11" ht="108">
      <c r="A119" s="18">
        <v>115</v>
      </c>
      <c r="B119" s="19" t="s">
        <v>484</v>
      </c>
      <c r="C119" s="20" t="s">
        <v>485</v>
      </c>
      <c r="D119" s="20" t="s">
        <v>481</v>
      </c>
      <c r="E119" s="21" t="s">
        <v>486</v>
      </c>
      <c r="F119" s="22" t="s">
        <v>16</v>
      </c>
      <c r="G119" s="23">
        <f>2000000</f>
        <v>2000000</v>
      </c>
      <c r="H119" s="24" t="s">
        <v>487</v>
      </c>
      <c r="I119" s="25">
        <f>66.5</f>
        <v>66.5</v>
      </c>
      <c r="J119" s="20" t="s">
        <v>24</v>
      </c>
      <c r="K119" s="20" t="s">
        <v>19</v>
      </c>
    </row>
    <row r="120" spans="1:11" ht="180">
      <c r="A120" s="18">
        <v>116</v>
      </c>
      <c r="B120" s="19" t="s">
        <v>488</v>
      </c>
      <c r="C120" s="20" t="s">
        <v>489</v>
      </c>
      <c r="D120" s="20" t="s">
        <v>96</v>
      </c>
      <c r="E120" s="21" t="s">
        <v>490</v>
      </c>
      <c r="F120" s="22" t="s">
        <v>16</v>
      </c>
      <c r="G120" s="23"/>
      <c r="H120" s="24" t="s">
        <v>491</v>
      </c>
      <c r="I120" s="25">
        <f>81</f>
        <v>81</v>
      </c>
      <c r="J120" s="20" t="s">
        <v>30</v>
      </c>
      <c r="K120" s="20" t="s">
        <v>19</v>
      </c>
    </row>
    <row r="121" spans="1:11" ht="132">
      <c r="A121" s="18">
        <v>117</v>
      </c>
      <c r="B121" s="19" t="s">
        <v>492</v>
      </c>
      <c r="C121" s="20" t="s">
        <v>493</v>
      </c>
      <c r="D121" s="20" t="s">
        <v>101</v>
      </c>
      <c r="E121" s="21" t="s">
        <v>494</v>
      </c>
      <c r="F121" s="22" t="s">
        <v>16</v>
      </c>
      <c r="G121" s="23">
        <f>5000000</f>
        <v>5000000</v>
      </c>
      <c r="H121" s="24" t="s">
        <v>495</v>
      </c>
      <c r="I121" s="25">
        <f>76.5</f>
        <v>76.5</v>
      </c>
      <c r="J121" s="20" t="s">
        <v>18</v>
      </c>
      <c r="K121" s="20" t="s">
        <v>19</v>
      </c>
    </row>
    <row r="122" spans="1:11" ht="300">
      <c r="A122" s="18">
        <v>118</v>
      </c>
      <c r="B122" s="19" t="s">
        <v>496</v>
      </c>
      <c r="C122" s="20" t="s">
        <v>497</v>
      </c>
      <c r="D122" s="20" t="s">
        <v>498</v>
      </c>
      <c r="E122" s="21" t="s">
        <v>499</v>
      </c>
      <c r="F122" s="22" t="s">
        <v>16</v>
      </c>
      <c r="G122" s="23">
        <f>3000000</f>
        <v>3000000</v>
      </c>
      <c r="H122" s="24" t="s">
        <v>500</v>
      </c>
      <c r="I122" s="25">
        <f>72</f>
        <v>72</v>
      </c>
      <c r="J122" s="20" t="s">
        <v>18</v>
      </c>
      <c r="K122" s="20" t="s">
        <v>19</v>
      </c>
    </row>
    <row r="123" spans="1:11" ht="300">
      <c r="A123" s="18">
        <v>119</v>
      </c>
      <c r="B123" s="19" t="s">
        <v>501</v>
      </c>
      <c r="C123" s="20" t="s">
        <v>502</v>
      </c>
      <c r="D123" s="20" t="s">
        <v>498</v>
      </c>
      <c r="E123" s="21" t="s">
        <v>503</v>
      </c>
      <c r="F123" s="22" t="s">
        <v>16</v>
      </c>
      <c r="G123" s="23">
        <f>3000000</f>
        <v>3000000</v>
      </c>
      <c r="H123" s="24" t="s">
        <v>504</v>
      </c>
      <c r="I123" s="25">
        <f>74.5</f>
        <v>74.5</v>
      </c>
      <c r="J123" s="20" t="s">
        <v>18</v>
      </c>
      <c r="K123" s="20" t="s">
        <v>19</v>
      </c>
    </row>
    <row r="124" spans="1:11" ht="312">
      <c r="A124" s="18">
        <v>120</v>
      </c>
      <c r="B124" s="19" t="s">
        <v>505</v>
      </c>
      <c r="C124" s="20" t="s">
        <v>506</v>
      </c>
      <c r="D124" s="20" t="s">
        <v>498</v>
      </c>
      <c r="E124" s="21" t="s">
        <v>507</v>
      </c>
      <c r="F124" s="22" t="s">
        <v>16</v>
      </c>
      <c r="G124" s="23">
        <f>5500000</f>
        <v>5500000</v>
      </c>
      <c r="H124" s="24" t="s">
        <v>508</v>
      </c>
      <c r="I124" s="25">
        <f>74.5</f>
        <v>74.5</v>
      </c>
      <c r="J124" s="20" t="s">
        <v>18</v>
      </c>
      <c r="K124" s="20" t="s">
        <v>19</v>
      </c>
    </row>
    <row r="125" spans="1:11" ht="312">
      <c r="A125" s="18">
        <v>121</v>
      </c>
      <c r="B125" s="19" t="s">
        <v>509</v>
      </c>
      <c r="C125" s="20" t="s">
        <v>510</v>
      </c>
      <c r="D125" s="20" t="s">
        <v>498</v>
      </c>
      <c r="E125" s="21" t="s">
        <v>511</v>
      </c>
      <c r="F125" s="22" t="s">
        <v>16</v>
      </c>
      <c r="G125" s="23">
        <f>3500000</f>
        <v>3500000</v>
      </c>
      <c r="H125" s="24" t="s">
        <v>512</v>
      </c>
      <c r="I125" s="25">
        <f>76.5</f>
        <v>76.5</v>
      </c>
      <c r="J125" s="20" t="s">
        <v>18</v>
      </c>
      <c r="K125" s="20" t="s">
        <v>19</v>
      </c>
    </row>
    <row r="126" spans="1:11" ht="204">
      <c r="A126" s="18">
        <v>122</v>
      </c>
      <c r="B126" s="19" t="s">
        <v>513</v>
      </c>
      <c r="C126" s="20" t="s">
        <v>514</v>
      </c>
      <c r="D126" s="20" t="s">
        <v>515</v>
      </c>
      <c r="E126" s="21" t="s">
        <v>516</v>
      </c>
      <c r="F126" s="22" t="s">
        <v>16</v>
      </c>
      <c r="G126" s="23">
        <f>250000</f>
        <v>250000</v>
      </c>
      <c r="H126" s="24" t="s">
        <v>517</v>
      </c>
      <c r="I126" s="25">
        <f>73</f>
        <v>73</v>
      </c>
      <c r="J126" s="20" t="s">
        <v>18</v>
      </c>
      <c r="K126" s="20" t="s">
        <v>19</v>
      </c>
    </row>
    <row r="127" spans="1:11" ht="168">
      <c r="A127" s="18">
        <v>123</v>
      </c>
      <c r="B127" s="19" t="s">
        <v>518</v>
      </c>
      <c r="C127" s="20" t="s">
        <v>519</v>
      </c>
      <c r="D127" s="20" t="s">
        <v>515</v>
      </c>
      <c r="E127" s="21" t="s">
        <v>520</v>
      </c>
      <c r="F127" s="22" t="s">
        <v>16</v>
      </c>
      <c r="G127" s="23">
        <f>2000000</f>
        <v>2000000</v>
      </c>
      <c r="H127" s="24" t="s">
        <v>521</v>
      </c>
      <c r="I127" s="25">
        <f>79.5</f>
        <v>79.5</v>
      </c>
      <c r="J127" s="20" t="s">
        <v>18</v>
      </c>
      <c r="K127" s="20" t="s">
        <v>19</v>
      </c>
    </row>
    <row r="128" spans="1:11" ht="216">
      <c r="A128" s="18">
        <v>124</v>
      </c>
      <c r="B128" s="19" t="s">
        <v>522</v>
      </c>
      <c r="C128" s="20" t="s">
        <v>523</v>
      </c>
      <c r="D128" s="20" t="s">
        <v>515</v>
      </c>
      <c r="E128" s="21" t="s">
        <v>524</v>
      </c>
      <c r="F128" s="22" t="s">
        <v>16</v>
      </c>
      <c r="G128" s="23">
        <f>3600000</f>
        <v>3600000</v>
      </c>
      <c r="H128" s="24" t="s">
        <v>525</v>
      </c>
      <c r="I128" s="25">
        <f>70.5</f>
        <v>70.5</v>
      </c>
      <c r="J128" s="20" t="s">
        <v>18</v>
      </c>
      <c r="K128" s="20" t="s">
        <v>19</v>
      </c>
    </row>
    <row r="129" spans="1:11" ht="204">
      <c r="A129" s="18">
        <v>125</v>
      </c>
      <c r="B129" s="19" t="s">
        <v>526</v>
      </c>
      <c r="C129" s="20" t="s">
        <v>527</v>
      </c>
      <c r="D129" s="20" t="s">
        <v>528</v>
      </c>
      <c r="E129" s="21" t="s">
        <v>529</v>
      </c>
      <c r="F129" s="22" t="s">
        <v>16</v>
      </c>
      <c r="G129" s="23">
        <f>5000000</f>
        <v>5000000</v>
      </c>
      <c r="H129" s="24" t="s">
        <v>530</v>
      </c>
      <c r="I129" s="25">
        <f>75</f>
        <v>75</v>
      </c>
      <c r="J129" s="20" t="s">
        <v>18</v>
      </c>
      <c r="K129" s="20" t="s">
        <v>19</v>
      </c>
    </row>
    <row r="130" spans="1:11" ht="156">
      <c r="A130" s="18">
        <v>126</v>
      </c>
      <c r="B130" s="19" t="s">
        <v>531</v>
      </c>
      <c r="C130" s="20" t="s">
        <v>532</v>
      </c>
      <c r="D130" s="20" t="s">
        <v>528</v>
      </c>
      <c r="E130" s="21" t="s">
        <v>533</v>
      </c>
      <c r="F130" s="22" t="s">
        <v>16</v>
      </c>
      <c r="G130" s="23">
        <f>3330000</f>
        <v>3330000</v>
      </c>
      <c r="H130" s="24" t="s">
        <v>534</v>
      </c>
      <c r="I130" s="25">
        <f>78.5</f>
        <v>78.5</v>
      </c>
      <c r="J130" s="20" t="s">
        <v>18</v>
      </c>
      <c r="K130" s="20" t="s">
        <v>19</v>
      </c>
    </row>
    <row r="131" spans="1:11" ht="204">
      <c r="A131" s="18">
        <v>127</v>
      </c>
      <c r="B131" s="19" t="s">
        <v>535</v>
      </c>
      <c r="C131" s="20" t="s">
        <v>536</v>
      </c>
      <c r="D131" s="20" t="s">
        <v>528</v>
      </c>
      <c r="E131" s="21" t="s">
        <v>537</v>
      </c>
      <c r="F131" s="22" t="s">
        <v>16</v>
      </c>
      <c r="G131" s="23">
        <f>4000000</f>
        <v>4000000</v>
      </c>
      <c r="H131" s="24" t="s">
        <v>538</v>
      </c>
      <c r="I131" s="25">
        <f>73</f>
        <v>73</v>
      </c>
      <c r="J131" s="20" t="s">
        <v>18</v>
      </c>
      <c r="K131" s="20" t="s">
        <v>19</v>
      </c>
    </row>
    <row r="132" spans="1:11" ht="240">
      <c r="A132" s="18">
        <v>128</v>
      </c>
      <c r="B132" s="19" t="s">
        <v>539</v>
      </c>
      <c r="C132" s="20" t="s">
        <v>540</v>
      </c>
      <c r="D132" s="20" t="s">
        <v>96</v>
      </c>
      <c r="E132" s="21" t="s">
        <v>541</v>
      </c>
      <c r="F132" s="22" t="s">
        <v>16</v>
      </c>
      <c r="G132" s="23">
        <f>9900000</f>
        <v>9900000</v>
      </c>
      <c r="H132" s="24" t="s">
        <v>542</v>
      </c>
      <c r="I132" s="25">
        <f>85</f>
        <v>85</v>
      </c>
      <c r="J132" s="20" t="s">
        <v>30</v>
      </c>
      <c r="K132" s="20" t="s">
        <v>19</v>
      </c>
    </row>
    <row r="133" spans="1:11" ht="180">
      <c r="A133" s="18">
        <v>129</v>
      </c>
      <c r="B133" s="19" t="s">
        <v>543</v>
      </c>
      <c r="C133" s="20" t="s">
        <v>544</v>
      </c>
      <c r="D133" s="20" t="s">
        <v>545</v>
      </c>
      <c r="E133" s="21" t="s">
        <v>546</v>
      </c>
      <c r="F133" s="22" t="s">
        <v>16</v>
      </c>
      <c r="G133" s="23">
        <f>4000000</f>
        <v>4000000</v>
      </c>
      <c r="H133" s="24" t="s">
        <v>547</v>
      </c>
      <c r="I133" s="25">
        <f>77</f>
        <v>77</v>
      </c>
      <c r="J133" s="20" t="s">
        <v>18</v>
      </c>
      <c r="K133" s="20" t="s">
        <v>19</v>
      </c>
    </row>
    <row r="134" spans="1:11" ht="204">
      <c r="A134" s="18">
        <v>130</v>
      </c>
      <c r="B134" s="19" t="s">
        <v>548</v>
      </c>
      <c r="C134" s="20" t="s">
        <v>549</v>
      </c>
      <c r="D134" s="20" t="s">
        <v>550</v>
      </c>
      <c r="E134" s="21" t="s">
        <v>551</v>
      </c>
      <c r="F134" s="22" t="s">
        <v>16</v>
      </c>
      <c r="G134" s="23">
        <f>11000000</f>
        <v>11000000</v>
      </c>
      <c r="H134" s="24" t="s">
        <v>552</v>
      </c>
      <c r="I134" s="25">
        <f>71.5</f>
        <v>71.5</v>
      </c>
      <c r="J134" s="20" t="s">
        <v>18</v>
      </c>
      <c r="K134" s="20" t="s">
        <v>19</v>
      </c>
    </row>
    <row r="135" spans="1:11" ht="132">
      <c r="A135" s="18">
        <v>131</v>
      </c>
      <c r="B135" s="19" t="s">
        <v>553</v>
      </c>
      <c r="C135" s="20" t="s">
        <v>554</v>
      </c>
      <c r="D135" s="20" t="s">
        <v>550</v>
      </c>
      <c r="E135" s="21" t="s">
        <v>555</v>
      </c>
      <c r="F135" s="22" t="s">
        <v>16</v>
      </c>
      <c r="G135" s="23">
        <f>10000000</f>
        <v>10000000</v>
      </c>
      <c r="H135" s="24" t="s">
        <v>556</v>
      </c>
      <c r="I135" s="25">
        <f>68</f>
        <v>68</v>
      </c>
      <c r="J135" s="20" t="s">
        <v>24</v>
      </c>
      <c r="K135" s="20" t="s">
        <v>19</v>
      </c>
    </row>
    <row r="136" spans="1:11" ht="216">
      <c r="A136" s="18">
        <v>132</v>
      </c>
      <c r="B136" s="19" t="s">
        <v>557</v>
      </c>
      <c r="C136" s="20" t="s">
        <v>558</v>
      </c>
      <c r="D136" s="20" t="s">
        <v>550</v>
      </c>
      <c r="E136" s="21" t="s">
        <v>559</v>
      </c>
      <c r="F136" s="22" t="s">
        <v>16</v>
      </c>
      <c r="G136" s="23">
        <f>11000000</f>
        <v>11000000</v>
      </c>
      <c r="H136" s="24" t="s">
        <v>560</v>
      </c>
      <c r="I136" s="25">
        <f>72</f>
        <v>72</v>
      </c>
      <c r="J136" s="20" t="s">
        <v>18</v>
      </c>
      <c r="K136" s="20" t="s">
        <v>19</v>
      </c>
    </row>
    <row r="137" spans="1:11" ht="156">
      <c r="A137" s="18">
        <v>133</v>
      </c>
      <c r="B137" s="19" t="s">
        <v>561</v>
      </c>
      <c r="C137" s="20" t="s">
        <v>562</v>
      </c>
      <c r="D137" s="20" t="s">
        <v>563</v>
      </c>
      <c r="E137" s="21" t="s">
        <v>564</v>
      </c>
      <c r="F137" s="22" t="s">
        <v>16</v>
      </c>
      <c r="G137" s="23">
        <f>5000000</f>
        <v>5000000</v>
      </c>
      <c r="H137" s="24" t="s">
        <v>565</v>
      </c>
      <c r="I137" s="25">
        <f>72</f>
        <v>72</v>
      </c>
      <c r="J137" s="20" t="s">
        <v>18</v>
      </c>
      <c r="K137" s="20" t="s">
        <v>19</v>
      </c>
    </row>
    <row r="138" spans="1:11" ht="96">
      <c r="A138" s="18">
        <v>134</v>
      </c>
      <c r="B138" s="19" t="s">
        <v>566</v>
      </c>
      <c r="C138" s="20" t="s">
        <v>567</v>
      </c>
      <c r="D138" s="20" t="s">
        <v>96</v>
      </c>
      <c r="E138" s="21" t="s">
        <v>568</v>
      </c>
      <c r="F138" s="22" t="s">
        <v>16</v>
      </c>
      <c r="G138" s="23">
        <f>9800000</f>
        <v>9800000</v>
      </c>
      <c r="H138" s="24" t="s">
        <v>569</v>
      </c>
      <c r="I138" s="25">
        <f>83</f>
        <v>83</v>
      </c>
      <c r="J138" s="20" t="s">
        <v>30</v>
      </c>
      <c r="K138" s="20" t="s">
        <v>19</v>
      </c>
    </row>
    <row r="139" spans="1:11" ht="192">
      <c r="A139" s="18">
        <v>135</v>
      </c>
      <c r="B139" s="19" t="s">
        <v>570</v>
      </c>
      <c r="C139" s="20" t="s">
        <v>571</v>
      </c>
      <c r="D139" s="20" t="s">
        <v>572</v>
      </c>
      <c r="E139" s="21" t="s">
        <v>573</v>
      </c>
      <c r="F139" s="22" t="s">
        <v>16</v>
      </c>
      <c r="G139" s="23">
        <f>5000000</f>
        <v>5000000</v>
      </c>
      <c r="H139" s="24" t="s">
        <v>574</v>
      </c>
      <c r="I139" s="25">
        <f>74</f>
        <v>74</v>
      </c>
      <c r="J139" s="20" t="s">
        <v>18</v>
      </c>
      <c r="K139" s="20" t="s">
        <v>19</v>
      </c>
    </row>
    <row r="140" spans="1:11" ht="180">
      <c r="A140" s="18">
        <v>136</v>
      </c>
      <c r="B140" s="19" t="s">
        <v>575</v>
      </c>
      <c r="C140" s="20" t="s">
        <v>576</v>
      </c>
      <c r="D140" s="20" t="s">
        <v>572</v>
      </c>
      <c r="E140" s="21" t="s">
        <v>577</v>
      </c>
      <c r="F140" s="22" t="s">
        <v>16</v>
      </c>
      <c r="G140" s="23">
        <f>5000000</f>
        <v>5000000</v>
      </c>
      <c r="H140" s="24" t="s">
        <v>578</v>
      </c>
      <c r="I140" s="25">
        <f>75.5</f>
        <v>75.5</v>
      </c>
      <c r="J140" s="20" t="s">
        <v>18</v>
      </c>
      <c r="K140" s="20" t="s">
        <v>19</v>
      </c>
    </row>
    <row r="141" spans="1:11" ht="180">
      <c r="A141" s="18">
        <v>137</v>
      </c>
      <c r="B141" s="19" t="s">
        <v>579</v>
      </c>
      <c r="C141" s="20" t="s">
        <v>580</v>
      </c>
      <c r="D141" s="20" t="s">
        <v>572</v>
      </c>
      <c r="E141" s="21" t="s">
        <v>581</v>
      </c>
      <c r="F141" s="22" t="s">
        <v>16</v>
      </c>
      <c r="G141" s="23">
        <f>4000000</f>
        <v>4000000</v>
      </c>
      <c r="H141" s="24" t="s">
        <v>582</v>
      </c>
      <c r="I141" s="25">
        <f>77.5</f>
        <v>77.5</v>
      </c>
      <c r="J141" s="20" t="s">
        <v>18</v>
      </c>
      <c r="K141" s="20" t="s">
        <v>19</v>
      </c>
    </row>
    <row r="142" spans="1:11" ht="168">
      <c r="A142" s="18">
        <v>138</v>
      </c>
      <c r="B142" s="19" t="s">
        <v>583</v>
      </c>
      <c r="C142" s="20" t="s">
        <v>584</v>
      </c>
      <c r="D142" s="20" t="s">
        <v>572</v>
      </c>
      <c r="E142" s="21" t="s">
        <v>585</v>
      </c>
      <c r="F142" s="22" t="s">
        <v>16</v>
      </c>
      <c r="G142" s="23">
        <f>4000000</f>
        <v>4000000</v>
      </c>
      <c r="H142" s="24" t="s">
        <v>586</v>
      </c>
      <c r="I142" s="25">
        <f>76.5</f>
        <v>76.5</v>
      </c>
      <c r="J142" s="20" t="s">
        <v>18</v>
      </c>
      <c r="K142" s="20" t="s">
        <v>19</v>
      </c>
    </row>
    <row r="143" spans="1:11" ht="132">
      <c r="A143" s="18">
        <v>139</v>
      </c>
      <c r="B143" s="19" t="s">
        <v>587</v>
      </c>
      <c r="C143" s="20" t="s">
        <v>588</v>
      </c>
      <c r="D143" s="20" t="s">
        <v>572</v>
      </c>
      <c r="E143" s="21" t="s">
        <v>589</v>
      </c>
      <c r="F143" s="22" t="s">
        <v>16</v>
      </c>
      <c r="G143" s="23">
        <f>5000000</f>
        <v>5000000</v>
      </c>
      <c r="H143" s="24" t="s">
        <v>590</v>
      </c>
      <c r="I143" s="25">
        <f>72.5</f>
        <v>72.5</v>
      </c>
      <c r="J143" s="20" t="s">
        <v>18</v>
      </c>
      <c r="K143" s="20" t="s">
        <v>19</v>
      </c>
    </row>
    <row r="144" spans="1:11" ht="192">
      <c r="A144" s="18">
        <v>140</v>
      </c>
      <c r="B144" s="19" t="s">
        <v>591</v>
      </c>
      <c r="C144" s="20" t="s">
        <v>592</v>
      </c>
      <c r="D144" s="20" t="s">
        <v>593</v>
      </c>
      <c r="E144" s="21" t="s">
        <v>594</v>
      </c>
      <c r="F144" s="22" t="s">
        <v>16</v>
      </c>
      <c r="G144" s="23">
        <f>5000000</f>
        <v>5000000</v>
      </c>
      <c r="H144" s="24" t="s">
        <v>595</v>
      </c>
      <c r="I144" s="25">
        <f>81.5</f>
        <v>81.5</v>
      </c>
      <c r="J144" s="20" t="s">
        <v>30</v>
      </c>
      <c r="K144" s="20" t="s">
        <v>19</v>
      </c>
    </row>
    <row r="145" spans="1:11" ht="216">
      <c r="A145" s="18">
        <v>141</v>
      </c>
      <c r="B145" s="19" t="s">
        <v>596</v>
      </c>
      <c r="C145" s="20" t="s">
        <v>597</v>
      </c>
      <c r="D145" s="20" t="s">
        <v>598</v>
      </c>
      <c r="E145" s="21" t="s">
        <v>599</v>
      </c>
      <c r="F145" s="22" t="s">
        <v>16</v>
      </c>
      <c r="G145" s="23">
        <f>5000000</f>
        <v>5000000</v>
      </c>
      <c r="H145" s="24" t="s">
        <v>600</v>
      </c>
      <c r="I145" s="25">
        <f>79</f>
        <v>79</v>
      </c>
      <c r="J145" s="20" t="s">
        <v>18</v>
      </c>
      <c r="K145" s="20" t="s">
        <v>19</v>
      </c>
    </row>
    <row r="146" spans="1:11" ht="228">
      <c r="A146" s="18">
        <v>142</v>
      </c>
      <c r="B146" s="19" t="s">
        <v>601</v>
      </c>
      <c r="C146" s="20" t="s">
        <v>602</v>
      </c>
      <c r="D146" s="20" t="s">
        <v>335</v>
      </c>
      <c r="E146" s="21" t="s">
        <v>603</v>
      </c>
      <c r="F146" s="22">
        <v>2020</v>
      </c>
      <c r="G146" s="23">
        <f>5000000</f>
        <v>5000000</v>
      </c>
      <c r="H146" s="24" t="s">
        <v>604</v>
      </c>
      <c r="I146" s="25">
        <f>80</f>
        <v>80</v>
      </c>
      <c r="J146" s="20" t="s">
        <v>30</v>
      </c>
      <c r="K146" s="20" t="s">
        <v>19</v>
      </c>
    </row>
  </sheetData>
  <sheetProtection/>
  <autoFilter ref="B4:K146"/>
  <mergeCells count="12">
    <mergeCell ref="J2:J3"/>
    <mergeCell ref="K2:K3"/>
    <mergeCell ref="B1:K1"/>
    <mergeCell ref="A2:A3"/>
    <mergeCell ref="B2:B3"/>
    <mergeCell ref="C2:C3"/>
    <mergeCell ref="D2:D3"/>
    <mergeCell ref="E2:E3"/>
    <mergeCell ref="F2:F3"/>
    <mergeCell ref="G2:G3"/>
    <mergeCell ref="H2:H3"/>
    <mergeCell ref="I2:I3"/>
  </mergeCells>
  <printOptions horizontalCentered="1"/>
  <pageMargins left="0.11811023622047245" right="0.11811023622047245" top="0.5905511811023623" bottom="0.3937007874015748" header="0.31496062992125984" footer="0.31496062992125984"/>
  <pageSetup horizontalDpi="600" verticalDpi="600" orientation="portrait" paperSize="9" scale="83" r:id="rId1"/>
  <headerFooter>
    <oddFooter>&amp;CTrang &amp;P</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2020-03-05T08:13:17Z</dcterms:created>
  <dcterms:modified xsi:type="dcterms:W3CDTF">2020-03-05T08:14:03Z</dcterms:modified>
  <cp:category/>
  <cp:version/>
  <cp:contentType/>
  <cp:contentStatus/>
</cp:coreProperties>
</file>